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y playlist" sheetId="2" state="visible" r:id="rId2"/>
    <sheet xmlns:r="http://schemas.openxmlformats.org/officeDocument/2006/relationships" name="Ad minutes" sheetId="3" state="visible" r:id="rId3"/>
    <sheet xmlns:r="http://schemas.openxmlformats.org/officeDocument/2006/relationships" name="Week grid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:ss"/>
  </numFmts>
  <fonts count="11">
    <font>
      <name val="Calibri"/>
      <family val="2"/>
      <color theme="1"/>
      <sz val="11"/>
      <scheme val="minor"/>
    </font>
    <font>
      <b val="1"/>
      <color rgb="0018181B"/>
      <sz val="18"/>
    </font>
    <font>
      <color rgb="002563EB"/>
      <u val="single"/>
    </font>
    <font>
      <b val="1"/>
      <color rgb="0018181B"/>
      <sz val="13"/>
    </font>
    <font>
      <i val="1"/>
      <color rgb="0071717A"/>
    </font>
    <font>
      <b val="1"/>
      <color rgb="0018181B"/>
      <sz val="16"/>
    </font>
    <font>
      <b val="1"/>
    </font>
    <font>
      <name val="Consolas"/>
      <b val="1"/>
    </font>
    <font>
      <b val="1"/>
      <color rgb="00FFFFFF"/>
    </font>
    <font>
      <name val="Consolas"/>
      <color rgb="0018181B"/>
    </font>
    <font>
      <name val="Consolas"/>
      <color rgb="0071717A"/>
    </font>
  </fonts>
  <fills count="4">
    <fill>
      <patternFill/>
    </fill>
    <fill>
      <patternFill patternType="gray125"/>
    </fill>
    <fill>
      <patternFill patternType="solid">
        <fgColor rgb="00FFFBEB"/>
        <bgColor rgb="00FFFBEB"/>
      </patternFill>
    </fill>
    <fill>
      <patternFill patternType="solid">
        <fgColor rgb="0018181B"/>
        <bgColor rgb="0018181B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0" fillId="2" borderId="0" applyAlignment="1" pivotButton="0" quotePrefix="0" xfId="0">
      <alignment horizontal="left"/>
    </xf>
    <xf numFmtId="0" fontId="7" fillId="0" borderId="0" pivotButton="0" quotePrefix="0" xfId="0"/>
    <xf numFmtId="164" fontId="0" fillId="2" borderId="0" applyAlignment="1" pivotButton="0" quotePrefix="0" xfId="0">
      <alignment horizontal="left"/>
    </xf>
    <xf numFmtId="165" fontId="0" fillId="2" borderId="0" applyAlignment="1" pivotButton="0" quotePrefix="0" xfId="0">
      <alignment horizontal="left"/>
    </xf>
    <xf numFmtId="1" fontId="0" fillId="2" borderId="0" applyAlignment="1" pivotButton="0" quotePrefix="0" xfId="0">
      <alignment horizontal="left"/>
    </xf>
    <xf numFmtId="0" fontId="8" fillId="3" borderId="0" applyAlignment="1" pivotButton="0" quotePrefix="0" xfId="0">
      <alignment vertical="center" wrapText="1"/>
    </xf>
    <xf numFmtId="0" fontId="9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46" fontId="0" fillId="2" borderId="1" pivotButton="0" quotePrefix="0" xfId="0"/>
    <xf numFmtId="1" fontId="0" fillId="2" borderId="1" pivotButton="0" quotePrefix="0" xfId="0"/>
    <xf numFmtId="0" fontId="0" fillId="0" borderId="1" pivotButton="0" quotePrefix="0" xfId="0"/>
    <xf numFmtId="46" fontId="0" fillId="0" borderId="1" pivotButton="0" quotePrefix="0" xfId="0"/>
    <xf numFmtId="46" fontId="6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1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color rgb="0015803D"/>
      </font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15803D"/>
      </font>
      <fill>
        <patternFill patternType="solid">
          <fgColor rgb="00DCFCE7"/>
          <bgColor rgb="00DCFCE7"/>
        </patternFill>
      </fill>
    </dxf>
    <dxf>
      <fill>
        <patternFill patternType="solid">
          <fgColor rgb="00DBEAFE"/>
          <bgColor rgb="00DBEAFE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  <dxf>
      <fill>
        <patternFill patternType="solid">
          <fgColor rgb="00EDE9FE"/>
          <bgColor rgb="00EDE9FE"/>
        </patternFill>
      </fill>
    </dxf>
    <dxf>
      <fill>
        <patternFill patternType="solid">
          <fgColor rgb="00FFEDD5"/>
          <bgColor rgb="00FFEDD5"/>
        </patternFill>
      </fill>
    </dxf>
    <dxf>
      <fill>
        <patternFill patternType="solid">
          <fgColor rgb="00FCE7F3"/>
          <bgColor rgb="00FCE7F3"/>
        </patternFill>
      </fill>
    </dxf>
    <dxf>
      <fill>
        <patternFill patternType="solid">
          <fgColor rgb="00CCFBF1"/>
          <bgColor rgb="00CCFB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9eye.org/tools/tv-schedule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TV schedule template</t>
        </is>
      </c>
    </row>
    <row r="2">
      <c r="A2" s="2" t="inlineStr">
        <is>
          <t>Free from 9eye. The latest version and help: https://9eye.org/tools/tv-schedule-template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Day playlist: set the day start and the frame rate at the top. Type one row per item: its type, title, and duration as h:mm:ss (for example 0:22:30), plus frames if you need them. Start times and timecodes fill in by themselves.</t>
        </is>
      </c>
    </row>
    <row r="6">
      <c r="A6" s="3" t="inlineStr">
        <is>
          <t>2. Planned start: for an item with a fixed time, such as the news at 07:00, type that time. "Off by" shows how early or late the item really starts, to the frame.</t>
        </is>
      </c>
    </row>
    <row r="7">
      <c r="A7" s="3" t="inlineStr">
        <is>
          <t>3. The box at the top shows how much of the day is scheduled, what is left to fill (or how far it runs over) and when the day ends.</t>
        </is>
      </c>
    </row>
    <row r="8">
      <c r="A8" s="3" t="inlineStr">
        <is>
          <t>4. Ad minutes: commercial, promo, sponsorship and programme minutes in every clock hour, with a warning above your limit per hour.</t>
        </is>
      </c>
    </row>
    <row r="9">
      <c r="A9" s="3" t="inlineStr">
        <is>
          <t>5. Week grid: the channel's week in half-hour slots. Titles that start with News, Kids, Series, Movie, Sport, Music or Magazine get a colour of their own.</t>
        </is>
      </c>
    </row>
    <row r="10">
      <c r="A10" s="3" t="inlineStr">
        <is>
          <t>The yellow cells are yours to fill. The sample day and week are examples: clear the yellow cells and start your own.</t>
        </is>
      </c>
    </row>
    <row r="11">
      <c r="A11" s="3" t="inlineStr"/>
    </row>
    <row r="12">
      <c r="A12" s="4" t="inlineStr">
        <is>
          <t>Good to know</t>
        </is>
      </c>
    </row>
    <row r="13">
      <c r="A13" s="3" t="inlineStr">
        <is>
          <t>- Type durations with hours: 0:22:30. Excel reads 22:30 as 22 hours and 30 minutes.</t>
        </is>
      </c>
    </row>
    <row r="14">
      <c r="A14" s="3" t="inlineStr">
        <is>
          <t>- Timecode is non-drop (HH:MM:SS:FF). For 29.97 fps drop-frame timecode, use the free timecode calculator on 9eye.org.</t>
        </is>
      </c>
    </row>
    <row r="15">
      <c r="A15" s="3" t="inlineStr">
        <is>
          <t>- An item counts in the hour where it starts, so a break that crosses the hour counts in the first hour.</t>
        </is>
      </c>
    </row>
    <row r="16">
      <c r="A16" s="3" t="inlineStr">
        <is>
          <t>- Hidden columns N to R of the Day playlist sheet hold the frame counts the formulas use. Leave them in place.</t>
        </is>
      </c>
    </row>
    <row r="17">
      <c r="A17" s="3" t="inlineStr">
        <is>
          <t>- The template works in Excel, Google Sheets (File &gt; Import) and LibreOffice.</t>
        </is>
      </c>
    </row>
    <row r="18">
      <c r="A18" s="3" t="inlineStr"/>
    </row>
    <row r="19">
      <c r="A19" s="4" t="inlineStr">
        <is>
          <t>When a spreadsheet gets too small</t>
        </is>
      </c>
    </row>
    <row r="20">
      <c r="A20" s="3" t="inlineStr">
        <is>
          <t>9eye is broadcast scheduling and traffic software: week templates, series that place themselves, ad and promo placement, frame-accurate playlists, checks before air, playout export and as-run. https://9eye.org/platform</t>
        </is>
      </c>
    </row>
    <row r="21">
      <c r="A21" s="3" t="inlineStr">
        <is>
          <t>Need your own tool, a check or a connection to your playout system? 9eye Studio builds it: https://9eye.org/studio</t>
        </is>
      </c>
    </row>
    <row r="22">
      <c r="A22" s="3" t="inlineStr"/>
    </row>
    <row r="23">
      <c r="A23" s="5" t="inlineStr">
        <is>
          <t>Free to use, change and share.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11" customWidth="1" min="3" max="3"/>
    <col width="20" customWidth="1" min="4" max="4"/>
    <col width="13" customWidth="1" min="5" max="5"/>
    <col width="32" customWidth="1" min="6" max="6"/>
    <col width="16" customWidth="1" min="7" max="7"/>
    <col width="12" customWidth="1" min="8" max="8"/>
    <col width="12" customWidth="1" min="9" max="9"/>
    <col width="8" customWidth="1" min="10" max="10"/>
    <col width="13" customWidth="1" min="11" max="11"/>
    <col width="28" customWidth="1" min="12" max="12"/>
    <col width="2" customWidth="1" min="13" max="13"/>
    <col hidden="1" width="10" customWidth="1" min="14" max="14"/>
    <col hidden="1" width="10" customWidth="1" min="15" max="15"/>
    <col hidden="1" width="10" customWidth="1" min="16" max="16"/>
    <col hidden="1" width="8" customWidth="1" min="17" max="17"/>
    <col hidden="1" width="10" customWidth="1" min="18" max="18"/>
  </cols>
  <sheetData>
    <row r="1">
      <c r="A1" s="6" t="inlineStr">
        <is>
          <t>Day playlist</t>
        </is>
      </c>
    </row>
    <row r="2">
      <c r="A2" s="7" t="inlineStr">
        <is>
          <t>Yellow cells are yours to fill. Start times, timecodes and checks fill in by themselves. Help: the "Start here" sheet.</t>
        </is>
      </c>
    </row>
    <row r="3">
      <c r="A3" s="8" t="inlineStr">
        <is>
          <t>Channel</t>
        </is>
      </c>
      <c r="B3" s="9" t="inlineStr">
        <is>
          <t>Tessa One (example)</t>
        </is>
      </c>
      <c r="E3" s="8" t="inlineStr">
        <is>
          <t>Scheduled</t>
        </is>
      </c>
      <c r="F3" s="10">
        <f>TEXT(INT(N3/($B$6*3600)),"00")&amp;":"&amp;TEXT(INT(MOD(N3,$B$6*3600)/($B$6*60)),"00")&amp;":"&amp;TEXT(INT(MOD(N3,$B$6*60)/$B$6),"00")&amp;":"&amp;TEXT(MOD(N3,$B$6),"00")</f>
        <v/>
      </c>
      <c r="N3">
        <f>SUM(N9:N308)</f>
        <v/>
      </c>
    </row>
    <row r="4">
      <c r="A4" s="8" t="inlineStr">
        <is>
          <t>Date</t>
        </is>
      </c>
      <c r="B4" s="11" t="n">
        <v>46335</v>
      </c>
      <c r="E4" s="8" t="inlineStr">
        <is>
          <t>Day length</t>
        </is>
      </c>
      <c r="F4" s="10">
        <f>TEXT(INT(N4/($B$6*3600)),"00")&amp;":"&amp;TEXT(INT(MOD(N4,$B$6*3600)/($B$6*60)),"00")&amp;":"&amp;TEXT(INT(MOD(N4,$B$6*60)/$B$6),"00")&amp;":"&amp;TEXT(MOD(N4,$B$6),"00")</f>
        <v/>
      </c>
      <c r="N4">
        <f>86400*B6</f>
        <v/>
      </c>
    </row>
    <row r="5">
      <c r="A5" s="8" t="inlineStr">
        <is>
          <t>Day starts at</t>
        </is>
      </c>
      <c r="B5" s="12" t="n">
        <v>0.25</v>
      </c>
      <c r="E5" s="8">
        <f>IF(N3&gt;N4,"Over by",IF(N3=N4,"Day is full","Left to fill"))</f>
        <v/>
      </c>
      <c r="F5" s="10">
        <f>TEXT(INT(N5/($B$6*3600)),"00")&amp;":"&amp;TEXT(INT(MOD(N5,$B$6*3600)/($B$6*60)),"00")&amp;":"&amp;TEXT(INT(MOD(N5,$B$6*60)/$B$6),"00")&amp;":"&amp;TEXT(MOD(N5,$B$6),"00")</f>
        <v/>
      </c>
      <c r="N5">
        <f>ABS(N4-N3)</f>
        <v/>
      </c>
    </row>
    <row r="6">
      <c r="A6" s="8" t="inlineStr">
        <is>
          <t>Frame rate (fps)</t>
        </is>
      </c>
      <c r="B6" s="13" t="n">
        <v>25</v>
      </c>
      <c r="E6" s="8" t="inlineStr">
        <is>
          <t>Day ends at</t>
        </is>
      </c>
      <c r="F6" s="10">
        <f>TEXT(INT(N6/($B$6*3600)),"00")&amp;":"&amp;TEXT(INT(MOD(N6,$B$6*3600)/($B$6*60)),"00")&amp;":"&amp;TEXT(INT(MOD(N6,$B$6*60)/$B$6),"00")&amp;":"&amp;TEXT(MOD(N6,$B$6),"00")</f>
        <v/>
      </c>
      <c r="N6">
        <f>MOD(ROUND(B5*86400,0)*B6+N3,N4)</f>
        <v/>
      </c>
    </row>
    <row r="8" ht="30" customHeight="1">
      <c r="A8" s="14" t="inlineStr">
        <is>
          <t>#</t>
        </is>
      </c>
      <c r="B8" s="14" t="inlineStr">
        <is>
          <t>Start</t>
        </is>
      </c>
      <c r="C8" s="14" t="inlineStr">
        <is>
          <t>Planned start</t>
        </is>
      </c>
      <c r="D8" s="14" t="inlineStr">
        <is>
          <t>Off by</t>
        </is>
      </c>
      <c r="E8" s="14" t="inlineStr">
        <is>
          <t>Type</t>
        </is>
      </c>
      <c r="F8" s="14" t="inlineStr">
        <is>
          <t>Title</t>
        </is>
      </c>
      <c r="G8" s="14" t="inlineStr">
        <is>
          <t>Episode / version</t>
        </is>
      </c>
      <c r="H8" s="14" t="inlineStr">
        <is>
          <t>House ID</t>
        </is>
      </c>
      <c r="I8" s="14" t="inlineStr">
        <is>
          <t>Duration (h:mm:ss)</t>
        </is>
      </c>
      <c r="J8" s="14" t="inlineStr">
        <is>
          <t>+ frames</t>
        </is>
      </c>
      <c r="K8" s="14" t="inlineStr">
        <is>
          <t>Duration (TC)</t>
        </is>
      </c>
      <c r="L8" s="14" t="inlineStr">
        <is>
          <t>Notes</t>
        </is>
      </c>
      <c r="M8" s="14" t="inlineStr"/>
      <c r="N8" s="14" t="inlineStr">
        <is>
          <t>duration frames</t>
        </is>
      </c>
      <c r="O8" s="14" t="inlineStr">
        <is>
          <t>start frames</t>
        </is>
      </c>
      <c r="P8" s="14" t="inlineStr">
        <is>
          <t>time-of-day frames</t>
        </is>
      </c>
      <c r="Q8" s="14" t="inlineStr">
        <is>
          <t>clock hour</t>
        </is>
      </c>
      <c r="R8" s="14" t="inlineStr">
        <is>
          <t>off-by frames</t>
        </is>
      </c>
    </row>
    <row r="9">
      <c r="A9" s="15">
        <f>IF(N9="","",COUNT(N$9:N9))</f>
        <v/>
      </c>
      <c r="B9" s="15">
        <f>IF(P9="","",TEXT(INT(P9/($B$6*3600)),"00")&amp;":"&amp;TEXT(INT(MOD(P9,$B$6*3600)/($B$6*60)),"00")&amp;":"&amp;TEXT(INT(MOD(P9,$B$6*60)/$B$6),"00")&amp;":"&amp;TEXT(MOD(P9,$B$6),"00"))</f>
        <v/>
      </c>
      <c r="C9" s="16" t="n">
        <v>0.25</v>
      </c>
      <c r="D9" s="15">
        <f>IF(R9="","",IF(R9=0,"On time",IF(R9&gt;0,"Late ","Early ")&amp;TEXT(INT(ABS(R9)/($B$6*3600)),"00")&amp;":"&amp;TEXT(INT(MOD(ABS(R9),$B$6*3600)/($B$6*60)),"00")&amp;":"&amp;TEXT(INT(MOD(ABS(R9),$B$6*60)/$B$6),"00")&amp;":"&amp;TEXT(MOD(ABS(R9),$B$6),"00")))</f>
        <v/>
      </c>
      <c r="E9" s="17" t="inlineStr">
        <is>
          <t>Programme</t>
        </is>
      </c>
      <c r="F9" s="17" t="inlineStr">
        <is>
          <t>Morning News</t>
        </is>
      </c>
      <c r="G9" s="17" t="inlineStr">
        <is>
          <t>Part 1</t>
        </is>
      </c>
      <c r="H9" s="17" t="inlineStr">
        <is>
          <t>NEWS-AM-1</t>
        </is>
      </c>
      <c r="I9" s="18" t="n">
        <v>0.01909722222222222</v>
      </c>
      <c r="J9" s="19" t="n">
        <v>0</v>
      </c>
      <c r="K9" s="15">
        <f>IF(N9="","",TEXT(INT(N9/($B$6*3600)),"00")&amp;":"&amp;TEXT(INT(MOD(N9,$B$6*3600)/($B$6*60)),"00")&amp;":"&amp;TEXT(INT(MOD(N9,$B$6*60)/$B$6),"00")&amp;":"&amp;TEXT(MOD(N9,$B$6),"00"))</f>
        <v/>
      </c>
      <c r="L9" s="17" t="n"/>
      <c r="N9">
        <f>IF(AND(I9="",J9=""),"",ROUND(I9*86400,0)*$B$6+N(J9))</f>
        <v/>
      </c>
      <c r="O9">
        <f>IF(N9="","",SUM(N$8:N8))</f>
        <v/>
      </c>
      <c r="P9">
        <f>IF(N9="","",MOD(ROUND($B$5*86400,0)*$B$6+O9,86400*$B$6))</f>
        <v/>
      </c>
      <c r="Q9">
        <f>IF(P9="","",INT(P9/($B$6*3600)))</f>
        <v/>
      </c>
      <c r="R9">
        <f>IF(OR(P9="",C9=""),"",MOD(P9-ROUND(MOD(C9,1)*86400,0)*$B$6+43200*$B$6,86400*$B$6)-43200*$B$6)</f>
        <v/>
      </c>
    </row>
    <row r="10">
      <c r="A10" s="15">
        <f>IF(N10="","",COUNT(N$9:N10))</f>
        <v/>
      </c>
      <c r="B10" s="15">
        <f>IF(P10="","",TEXT(INT(P10/($B$6*3600)),"00")&amp;":"&amp;TEXT(INT(MOD(P10,$B$6*3600)/($B$6*60)),"00")&amp;":"&amp;TEXT(INT(MOD(P10,$B$6*60)/$B$6),"00")&amp;":"&amp;TEXT(MOD(P10,$B$6),"00"))</f>
        <v/>
      </c>
      <c r="C10" s="16" t="n"/>
      <c r="D10" s="15">
        <f>IF(R10="","",IF(R10=0,"On time",IF(R10&gt;0,"Late ","Early ")&amp;TEXT(INT(ABS(R10)/($B$6*3600)),"00")&amp;":"&amp;TEXT(INT(MOD(ABS(R10),$B$6*3600)/($B$6*60)),"00")&amp;":"&amp;TEXT(INT(MOD(ABS(R10),$B$6*60)/$B$6),"00")&amp;":"&amp;TEXT(MOD(ABS(R10),$B$6),"00")))</f>
        <v/>
      </c>
      <c r="E10" s="17" t="inlineStr">
        <is>
          <t>Commercial</t>
        </is>
      </c>
      <c r="F10" s="17" t="inlineStr">
        <is>
          <t>Spot: Bakery</t>
        </is>
      </c>
      <c r="G10" s="17" t="inlineStr">
        <is>
          <t>30s</t>
        </is>
      </c>
      <c r="H10" s="17" t="inlineStr">
        <is>
          <t>AD-1001</t>
        </is>
      </c>
      <c r="I10" s="18" t="n">
        <v>0.0003472222222222222</v>
      </c>
      <c r="J10" s="19" t="n">
        <v>0</v>
      </c>
      <c r="K10" s="15">
        <f>IF(N10="","",TEXT(INT(N10/($B$6*3600)),"00")&amp;":"&amp;TEXT(INT(MOD(N10,$B$6*3600)/($B$6*60)),"00")&amp;":"&amp;TEXT(INT(MOD(N10,$B$6*60)/$B$6),"00")&amp;":"&amp;TEXT(MOD(N10,$B$6),"00"))</f>
        <v/>
      </c>
      <c r="L10" s="17" t="n"/>
      <c r="N10">
        <f>IF(AND(I10="",J10=""),"",ROUND(I10*86400,0)*$B$6+N(J10))</f>
        <v/>
      </c>
      <c r="O10">
        <f>IF(N10="","",SUM(N$8:N9))</f>
        <v/>
      </c>
      <c r="P10">
        <f>IF(N10="","",MOD(ROUND($B$5*86400,0)*$B$6+O10,86400*$B$6))</f>
        <v/>
      </c>
      <c r="Q10">
        <f>IF(P10="","",INT(P10/($B$6*3600)))</f>
        <v/>
      </c>
      <c r="R10">
        <f>IF(OR(P10="",C10=""),"",MOD(P10-ROUND(MOD(C10,1)*86400,0)*$B$6+43200*$B$6,86400*$B$6)-43200*$B$6)</f>
        <v/>
      </c>
    </row>
    <row r="11">
      <c r="A11" s="15">
        <f>IF(N11="","",COUNT(N$9:N11))</f>
        <v/>
      </c>
      <c r="B11" s="15">
        <f>IF(P11="","",TEXT(INT(P11/($B$6*3600)),"00")&amp;":"&amp;TEXT(INT(MOD(P11,$B$6*3600)/($B$6*60)),"00")&amp;":"&amp;TEXT(INT(MOD(P11,$B$6*60)/$B$6),"00")&amp;":"&amp;TEXT(MOD(P11,$B$6),"00"))</f>
        <v/>
      </c>
      <c r="C11" s="16" t="n"/>
      <c r="D11" s="15">
        <f>IF(R11="","",IF(R11=0,"On time",IF(R11&gt;0,"Late ","Early ")&amp;TEXT(INT(ABS(R11)/($B$6*3600)),"00")&amp;":"&amp;TEXT(INT(MOD(ABS(R11),$B$6*3600)/($B$6*60)),"00")&amp;":"&amp;TEXT(INT(MOD(ABS(R11),$B$6*60)/$B$6),"00")&amp;":"&amp;TEXT(MOD(ABS(R11),$B$6),"00")))</f>
        <v/>
      </c>
      <c r="E11" s="17" t="inlineStr">
        <is>
          <t>Commercial</t>
        </is>
      </c>
      <c r="F11" s="17" t="inlineStr">
        <is>
          <t>Spot: Car dealer</t>
        </is>
      </c>
      <c r="G11" s="17" t="inlineStr">
        <is>
          <t>20s</t>
        </is>
      </c>
      <c r="H11" s="17" t="inlineStr">
        <is>
          <t>AD-1002</t>
        </is>
      </c>
      <c r="I11" s="18" t="n">
        <v>0.0002314814814814815</v>
      </c>
      <c r="J11" s="19" t="n">
        <v>0</v>
      </c>
      <c r="K11" s="15">
        <f>IF(N11="","",TEXT(INT(N11/($B$6*3600)),"00")&amp;":"&amp;TEXT(INT(MOD(N11,$B$6*3600)/($B$6*60)),"00")&amp;":"&amp;TEXT(INT(MOD(N11,$B$6*60)/$B$6),"00")&amp;":"&amp;TEXT(MOD(N11,$B$6),"00"))</f>
        <v/>
      </c>
      <c r="L11" s="17" t="n"/>
      <c r="N11">
        <f>IF(AND(I11="",J11=""),"",ROUND(I11*86400,0)*$B$6+N(J11))</f>
        <v/>
      </c>
      <c r="O11">
        <f>IF(N11="","",SUM(N$8:N10))</f>
        <v/>
      </c>
      <c r="P11">
        <f>IF(N11="","",MOD(ROUND($B$5*86400,0)*$B$6+O11,86400*$B$6))</f>
        <v/>
      </c>
      <c r="Q11">
        <f>IF(P11="","",INT(P11/($B$6*3600)))</f>
        <v/>
      </c>
      <c r="R11">
        <f>IF(OR(P11="",C11=""),"",MOD(P11-ROUND(MOD(C11,1)*86400,0)*$B$6+43200*$B$6,86400*$B$6)-43200*$B$6)</f>
        <v/>
      </c>
    </row>
    <row r="12">
      <c r="A12" s="15">
        <f>IF(N12="","",COUNT(N$9:N12))</f>
        <v/>
      </c>
      <c r="B12" s="15">
        <f>IF(P12="","",TEXT(INT(P12/($B$6*3600)),"00")&amp;":"&amp;TEXT(INT(MOD(P12,$B$6*3600)/($B$6*60)),"00")&amp;":"&amp;TEXT(INT(MOD(P12,$B$6*60)/$B$6),"00")&amp;":"&amp;TEXT(MOD(P12,$B$6),"00"))</f>
        <v/>
      </c>
      <c r="C12" s="16" t="n"/>
      <c r="D12" s="15">
        <f>IF(R12="","",IF(R12=0,"On time",IF(R12&gt;0,"Late ","Early ")&amp;TEXT(INT(ABS(R12)/($B$6*3600)),"00")&amp;":"&amp;TEXT(INT(MOD(ABS(R12),$B$6*3600)/($B$6*60)),"00")&amp;":"&amp;TEXT(INT(MOD(ABS(R12),$B$6*60)/$B$6),"00")&amp;":"&amp;TEXT(MOD(ABS(R12),$B$6),"00")))</f>
        <v/>
      </c>
      <c r="E12" s="17" t="inlineStr">
        <is>
          <t>Commercial</t>
        </is>
      </c>
      <c r="F12" s="17" t="inlineStr">
        <is>
          <t>Spot: Mobile network</t>
        </is>
      </c>
      <c r="G12" s="17" t="inlineStr">
        <is>
          <t>30s</t>
        </is>
      </c>
      <c r="H12" s="17" t="inlineStr">
        <is>
          <t>AD-1003</t>
        </is>
      </c>
      <c r="I12" s="18" t="n">
        <v>0.0003472222222222222</v>
      </c>
      <c r="J12" s="19" t="n">
        <v>0</v>
      </c>
      <c r="K12" s="15">
        <f>IF(N12="","",TEXT(INT(N12/($B$6*3600)),"00")&amp;":"&amp;TEXT(INT(MOD(N12,$B$6*3600)/($B$6*60)),"00")&amp;":"&amp;TEXT(INT(MOD(N12,$B$6*60)/$B$6),"00")&amp;":"&amp;TEXT(MOD(N12,$B$6),"00"))</f>
        <v/>
      </c>
      <c r="L12" s="17" t="n"/>
      <c r="N12">
        <f>IF(AND(I12="",J12=""),"",ROUND(I12*86400,0)*$B$6+N(J12))</f>
        <v/>
      </c>
      <c r="O12">
        <f>IF(N12="","",SUM(N$8:N11))</f>
        <v/>
      </c>
      <c r="P12">
        <f>IF(N12="","",MOD(ROUND($B$5*86400,0)*$B$6+O12,86400*$B$6))</f>
        <v/>
      </c>
      <c r="Q12">
        <f>IF(P12="","",INT(P12/($B$6*3600)))</f>
        <v/>
      </c>
      <c r="R12">
        <f>IF(OR(P12="",C12=""),"",MOD(P12-ROUND(MOD(C12,1)*86400,0)*$B$6+43200*$B$6,86400*$B$6)-43200*$B$6)</f>
        <v/>
      </c>
    </row>
    <row r="13">
      <c r="A13" s="15">
        <f>IF(N13="","",COUNT(N$9:N13))</f>
        <v/>
      </c>
      <c r="B13" s="15">
        <f>IF(P13="","",TEXT(INT(P13/($B$6*3600)),"00")&amp;":"&amp;TEXT(INT(MOD(P13,$B$6*3600)/($B$6*60)),"00")&amp;":"&amp;TEXT(INT(MOD(P13,$B$6*60)/$B$6),"00")&amp;":"&amp;TEXT(MOD(P13,$B$6),"00"))</f>
        <v/>
      </c>
      <c r="C13" s="16" t="n"/>
      <c r="D13" s="15">
        <f>IF(R13="","",IF(R13=0,"On time",IF(R13&gt;0,"Late ","Early ")&amp;TEXT(INT(ABS(R13)/($B$6*3600)),"00")&amp;":"&amp;TEXT(INT(MOD(ABS(R13),$B$6*3600)/($B$6*60)),"00")&amp;":"&amp;TEXT(INT(MOD(ABS(R13),$B$6*60)/$B$6),"00")&amp;":"&amp;TEXT(MOD(ABS(R13),$B$6),"00")))</f>
        <v/>
      </c>
      <c r="E13" s="17" t="inlineStr">
        <is>
          <t>Promo</t>
        </is>
      </c>
      <c r="F13" s="17" t="inlineStr">
        <is>
          <t>Promo: Prime Movie tonight</t>
        </is>
      </c>
      <c r="G13" s="17" t="n"/>
      <c r="H13" s="17" t="inlineStr">
        <is>
          <t>PR-201</t>
        </is>
      </c>
      <c r="I13" s="18" t="n">
        <v>0.0002893518518518518</v>
      </c>
      <c r="J13" s="19" t="n">
        <v>0</v>
      </c>
      <c r="K13" s="15">
        <f>IF(N13="","",TEXT(INT(N13/($B$6*3600)),"00")&amp;":"&amp;TEXT(INT(MOD(N13,$B$6*3600)/($B$6*60)),"00")&amp;":"&amp;TEXT(INT(MOD(N13,$B$6*60)/$B$6),"00")&amp;":"&amp;TEXT(MOD(N13,$B$6),"00"))</f>
        <v/>
      </c>
      <c r="L13" s="17" t="n"/>
      <c r="N13">
        <f>IF(AND(I13="",J13=""),"",ROUND(I13*86400,0)*$B$6+N(J13))</f>
        <v/>
      </c>
      <c r="O13">
        <f>IF(N13="","",SUM(N$8:N12))</f>
        <v/>
      </c>
      <c r="P13">
        <f>IF(N13="","",MOD(ROUND($B$5*86400,0)*$B$6+O13,86400*$B$6))</f>
        <v/>
      </c>
      <c r="Q13">
        <f>IF(P13="","",INT(P13/($B$6*3600)))</f>
        <v/>
      </c>
      <c r="R13">
        <f>IF(OR(P13="",C13=""),"",MOD(P13-ROUND(MOD(C13,1)*86400,0)*$B$6+43200*$B$6,86400*$B$6)-43200*$B$6)</f>
        <v/>
      </c>
    </row>
    <row r="14">
      <c r="A14" s="15">
        <f>IF(N14="","",COUNT(N$9:N14))</f>
        <v/>
      </c>
      <c r="B14" s="15">
        <f>IF(P14="","",TEXT(INT(P14/($B$6*3600)),"00")&amp;":"&amp;TEXT(INT(MOD(P14,$B$6*3600)/($B$6*60)),"00")&amp;":"&amp;TEXT(INT(MOD(P14,$B$6*60)/$B$6),"00")&amp;":"&amp;TEXT(MOD(P14,$B$6),"00"))</f>
        <v/>
      </c>
      <c r="C14" s="16" t="n"/>
      <c r="D14" s="15">
        <f>IF(R14="","",IF(R14=0,"On time",IF(R14&gt;0,"Late ","Early ")&amp;TEXT(INT(ABS(R14)/($B$6*3600)),"00")&amp;":"&amp;TEXT(INT(MOD(ABS(R14),$B$6*3600)/($B$6*60)),"00")&amp;":"&amp;TEXT(INT(MOD(ABS(R14),$B$6*60)/$B$6),"00")&amp;":"&amp;TEXT(MOD(ABS(R14),$B$6),"00")))</f>
        <v/>
      </c>
      <c r="E14" s="17" t="inlineStr">
        <is>
          <t>Station ID</t>
        </is>
      </c>
      <c r="F14" s="17" t="inlineStr">
        <is>
          <t>Channel ident</t>
        </is>
      </c>
      <c r="G14" s="17" t="n"/>
      <c r="H14" s="17" t="inlineStr">
        <is>
          <t>ID-01</t>
        </is>
      </c>
      <c r="I14" s="18" t="n">
        <v>5.787037037037037e-05</v>
      </c>
      <c r="J14" s="19" t="n">
        <v>0</v>
      </c>
      <c r="K14" s="15">
        <f>IF(N14="","",TEXT(INT(N14/($B$6*3600)),"00")&amp;":"&amp;TEXT(INT(MOD(N14,$B$6*3600)/($B$6*60)),"00")&amp;":"&amp;TEXT(INT(MOD(N14,$B$6*60)/$B$6),"00")&amp;":"&amp;TEXT(MOD(N14,$B$6),"00"))</f>
        <v/>
      </c>
      <c r="L14" s="17" t="n"/>
      <c r="N14">
        <f>IF(AND(I14="",J14=""),"",ROUND(I14*86400,0)*$B$6+N(J14))</f>
        <v/>
      </c>
      <c r="O14">
        <f>IF(N14="","",SUM(N$8:N13))</f>
        <v/>
      </c>
      <c r="P14">
        <f>IF(N14="","",MOD(ROUND($B$5*86400,0)*$B$6+O14,86400*$B$6))</f>
        <v/>
      </c>
      <c r="Q14">
        <f>IF(P14="","",INT(P14/($B$6*3600)))</f>
        <v/>
      </c>
      <c r="R14">
        <f>IF(OR(P14="",C14=""),"",MOD(P14-ROUND(MOD(C14,1)*86400,0)*$B$6+43200*$B$6,86400*$B$6)-43200*$B$6)</f>
        <v/>
      </c>
    </row>
    <row r="15">
      <c r="A15" s="15">
        <f>IF(N15="","",COUNT(N$9:N15))</f>
        <v/>
      </c>
      <c r="B15" s="15">
        <f>IF(P15="","",TEXT(INT(P15/($B$6*3600)),"00")&amp;":"&amp;TEXT(INT(MOD(P15,$B$6*3600)/($B$6*60)),"00")&amp;":"&amp;TEXT(INT(MOD(P15,$B$6*60)/$B$6),"00")&amp;":"&amp;TEXT(MOD(P15,$B$6),"00"))</f>
        <v/>
      </c>
      <c r="C15" s="16" t="n"/>
      <c r="D15" s="15">
        <f>IF(R15="","",IF(R15=0,"On time",IF(R15&gt;0,"Late ","Early ")&amp;TEXT(INT(ABS(R15)/($B$6*3600)),"00")&amp;":"&amp;TEXT(INT(MOD(ABS(R15),$B$6*3600)/($B$6*60)),"00")&amp;":"&amp;TEXT(INT(MOD(ABS(R15),$B$6*60)/$B$6),"00")&amp;":"&amp;TEXT(MOD(ABS(R15),$B$6),"00")))</f>
        <v/>
      </c>
      <c r="E15" s="17" t="inlineStr">
        <is>
          <t>Programme</t>
        </is>
      </c>
      <c r="F15" s="17" t="inlineStr">
        <is>
          <t>Morning News</t>
        </is>
      </c>
      <c r="G15" s="17" t="inlineStr">
        <is>
          <t>Part 2</t>
        </is>
      </c>
      <c r="H15" s="17" t="inlineStr">
        <is>
          <t>NEWS-AM-2</t>
        </is>
      </c>
      <c r="I15" s="18" t="n">
        <v>0.01822916666666667</v>
      </c>
      <c r="J15" s="19" t="n">
        <v>12</v>
      </c>
      <c r="K15" s="15">
        <f>IF(N15="","",TEXT(INT(N15/($B$6*3600)),"00")&amp;":"&amp;TEXT(INT(MOD(N15,$B$6*3600)/($B$6*60)),"00")&amp;":"&amp;TEXT(INT(MOD(N15,$B$6*60)/$B$6),"00")&amp;":"&amp;TEXT(MOD(N15,$B$6),"00"))</f>
        <v/>
      </c>
      <c r="L15" s="17" t="n"/>
      <c r="N15">
        <f>IF(AND(I15="",J15=""),"",ROUND(I15*86400,0)*$B$6+N(J15))</f>
        <v/>
      </c>
      <c r="O15">
        <f>IF(N15="","",SUM(N$8:N14))</f>
        <v/>
      </c>
      <c r="P15">
        <f>IF(N15="","",MOD(ROUND($B$5*86400,0)*$B$6+O15,86400*$B$6))</f>
        <v/>
      </c>
      <c r="Q15">
        <f>IF(P15="","",INT(P15/($B$6*3600)))</f>
        <v/>
      </c>
      <c r="R15">
        <f>IF(OR(P15="",C15=""),"",MOD(P15-ROUND(MOD(C15,1)*86400,0)*$B$6+43200*$B$6,86400*$B$6)-43200*$B$6)</f>
        <v/>
      </c>
    </row>
    <row r="16">
      <c r="A16" s="15">
        <f>IF(N16="","",COUNT(N$9:N16))</f>
        <v/>
      </c>
      <c r="B16" s="15">
        <f>IF(P16="","",TEXT(INT(P16/($B$6*3600)),"00")&amp;":"&amp;TEXT(INT(MOD(P16,$B$6*3600)/($B$6*60)),"00")&amp;":"&amp;TEXT(INT(MOD(P16,$B$6*60)/$B$6),"00")&amp;":"&amp;TEXT(MOD(P16,$B$6),"00"))</f>
        <v/>
      </c>
      <c r="C16" s="16" t="n"/>
      <c r="D16" s="15">
        <f>IF(R16="","",IF(R16=0,"On time",IF(R16&gt;0,"Late ","Early ")&amp;TEXT(INT(ABS(R16)/($B$6*3600)),"00")&amp;":"&amp;TEXT(INT(MOD(ABS(R16),$B$6*3600)/($B$6*60)),"00")&amp;":"&amp;TEXT(INT(MOD(ABS(R16),$B$6*60)/$B$6),"00")&amp;":"&amp;TEXT(MOD(ABS(R16),$B$6),"00")))</f>
        <v/>
      </c>
      <c r="E16" s="17" t="inlineStr">
        <is>
          <t>Commercial</t>
        </is>
      </c>
      <c r="F16" s="17" t="inlineStr">
        <is>
          <t>Spot: Furniture store</t>
        </is>
      </c>
      <c r="G16" s="17" t="inlineStr">
        <is>
          <t>30s</t>
        </is>
      </c>
      <c r="H16" s="17" t="inlineStr">
        <is>
          <t>AD-1004</t>
        </is>
      </c>
      <c r="I16" s="18" t="n">
        <v>0.0003472222222222222</v>
      </c>
      <c r="J16" s="19" t="n">
        <v>0</v>
      </c>
      <c r="K16" s="15">
        <f>IF(N16="","",TEXT(INT(N16/($B$6*3600)),"00")&amp;":"&amp;TEXT(INT(MOD(N16,$B$6*3600)/($B$6*60)),"00")&amp;":"&amp;TEXT(INT(MOD(N16,$B$6*60)/$B$6),"00")&amp;":"&amp;TEXT(MOD(N16,$B$6),"00"))</f>
        <v/>
      </c>
      <c r="L16" s="17" t="n"/>
      <c r="N16">
        <f>IF(AND(I16="",J16=""),"",ROUND(I16*86400,0)*$B$6+N(J16))</f>
        <v/>
      </c>
      <c r="O16">
        <f>IF(N16="","",SUM(N$8:N15))</f>
        <v/>
      </c>
      <c r="P16">
        <f>IF(N16="","",MOD(ROUND($B$5*86400,0)*$B$6+O16,86400*$B$6))</f>
        <v/>
      </c>
      <c r="Q16">
        <f>IF(P16="","",INT(P16/($B$6*3600)))</f>
        <v/>
      </c>
      <c r="R16">
        <f>IF(OR(P16="",C16=""),"",MOD(P16-ROUND(MOD(C16,1)*86400,0)*$B$6+43200*$B$6,86400*$B$6)-43200*$B$6)</f>
        <v/>
      </c>
    </row>
    <row r="17">
      <c r="A17" s="15">
        <f>IF(N17="","",COUNT(N$9:N17))</f>
        <v/>
      </c>
      <c r="B17" s="15">
        <f>IF(P17="","",TEXT(INT(P17/($B$6*3600)),"00")&amp;":"&amp;TEXT(INT(MOD(P17,$B$6*3600)/($B$6*60)),"00")&amp;":"&amp;TEXT(INT(MOD(P17,$B$6*60)/$B$6),"00")&amp;":"&amp;TEXT(MOD(P17,$B$6),"00"))</f>
        <v/>
      </c>
      <c r="C17" s="16" t="n"/>
      <c r="D17" s="15">
        <f>IF(R17="","",IF(R17=0,"On time",IF(R17&gt;0,"Late ","Early ")&amp;TEXT(INT(ABS(R17)/($B$6*3600)),"00")&amp;":"&amp;TEXT(INT(MOD(ABS(R17),$B$6*3600)/($B$6*60)),"00")&amp;":"&amp;TEXT(INT(MOD(ABS(R17),$B$6*60)/$B$6),"00")&amp;":"&amp;TEXT(MOD(ABS(R17),$B$6),"00")))</f>
        <v/>
      </c>
      <c r="E17" s="17" t="inlineStr">
        <is>
          <t>Commercial</t>
        </is>
      </c>
      <c r="F17" s="17" t="inlineStr">
        <is>
          <t>Spot: Insurance</t>
        </is>
      </c>
      <c r="G17" s="17" t="inlineStr">
        <is>
          <t>45s</t>
        </is>
      </c>
      <c r="H17" s="17" t="inlineStr">
        <is>
          <t>AD-1005</t>
        </is>
      </c>
      <c r="I17" s="18" t="n">
        <v>0.0005208333333333333</v>
      </c>
      <c r="J17" s="19" t="n">
        <v>0</v>
      </c>
      <c r="K17" s="15">
        <f>IF(N17="","",TEXT(INT(N17/($B$6*3600)),"00")&amp;":"&amp;TEXT(INT(MOD(N17,$B$6*3600)/($B$6*60)),"00")&amp;":"&amp;TEXT(INT(MOD(N17,$B$6*60)/$B$6),"00")&amp;":"&amp;TEXT(MOD(N17,$B$6),"00"))</f>
        <v/>
      </c>
      <c r="L17" s="17" t="n"/>
      <c r="N17">
        <f>IF(AND(I17="",J17=""),"",ROUND(I17*86400,0)*$B$6+N(J17))</f>
        <v/>
      </c>
      <c r="O17">
        <f>IF(N17="","",SUM(N$8:N16))</f>
        <v/>
      </c>
      <c r="P17">
        <f>IF(N17="","",MOD(ROUND($B$5*86400,0)*$B$6+O17,86400*$B$6))</f>
        <v/>
      </c>
      <c r="Q17">
        <f>IF(P17="","",INT(P17/($B$6*3600)))</f>
        <v/>
      </c>
      <c r="R17">
        <f>IF(OR(P17="",C17=""),"",MOD(P17-ROUND(MOD(C17,1)*86400,0)*$B$6+43200*$B$6,86400*$B$6)-43200*$B$6)</f>
        <v/>
      </c>
    </row>
    <row r="18">
      <c r="A18" s="15">
        <f>IF(N18="","",COUNT(N$9:N18))</f>
        <v/>
      </c>
      <c r="B18" s="15">
        <f>IF(P18="","",TEXT(INT(P18/($B$6*3600)),"00")&amp;":"&amp;TEXT(INT(MOD(P18,$B$6*3600)/($B$6*60)),"00")&amp;":"&amp;TEXT(INT(MOD(P18,$B$6*60)/$B$6),"00")&amp;":"&amp;TEXT(MOD(P18,$B$6),"00"))</f>
        <v/>
      </c>
      <c r="C18" s="16" t="n"/>
      <c r="D18" s="15">
        <f>IF(R18="","",IF(R18=0,"On time",IF(R18&gt;0,"Late ","Early ")&amp;TEXT(INT(ABS(R18)/($B$6*3600)),"00")&amp;":"&amp;TEXT(INT(MOD(ABS(R18),$B$6*3600)/($B$6*60)),"00")&amp;":"&amp;TEXT(INT(MOD(ABS(R18),$B$6*60)/$B$6),"00")&amp;":"&amp;TEXT(MOD(ABS(R18),$B$6),"00")))</f>
        <v/>
      </c>
      <c r="E18" s="17" t="inlineStr">
        <is>
          <t>Commercial</t>
        </is>
      </c>
      <c r="F18" s="17" t="inlineStr">
        <is>
          <t>Spot: Supermarket</t>
        </is>
      </c>
      <c r="G18" s="17" t="inlineStr">
        <is>
          <t>30s</t>
        </is>
      </c>
      <c r="H18" s="17" t="inlineStr">
        <is>
          <t>AD-1006</t>
        </is>
      </c>
      <c r="I18" s="18" t="n">
        <v>0.0003472222222222222</v>
      </c>
      <c r="J18" s="19" t="n">
        <v>0</v>
      </c>
      <c r="K18" s="15">
        <f>IF(N18="","",TEXT(INT(N18/($B$6*3600)),"00")&amp;":"&amp;TEXT(INT(MOD(N18,$B$6*3600)/($B$6*60)),"00")&amp;":"&amp;TEXT(INT(MOD(N18,$B$6*60)/$B$6),"00")&amp;":"&amp;TEXT(MOD(N18,$B$6),"00"))</f>
        <v/>
      </c>
      <c r="L18" s="17" t="n"/>
      <c r="N18">
        <f>IF(AND(I18="",J18=""),"",ROUND(I18*86400,0)*$B$6+N(J18))</f>
        <v/>
      </c>
      <c r="O18">
        <f>IF(N18="","",SUM(N$8:N17))</f>
        <v/>
      </c>
      <c r="P18">
        <f>IF(N18="","",MOD(ROUND($B$5*86400,0)*$B$6+O18,86400*$B$6))</f>
        <v/>
      </c>
      <c r="Q18">
        <f>IF(P18="","",INT(P18/($B$6*3600)))</f>
        <v/>
      </c>
      <c r="R18">
        <f>IF(OR(P18="",C18=""),"",MOD(P18-ROUND(MOD(C18,1)*86400,0)*$B$6+43200*$B$6,86400*$B$6)-43200*$B$6)</f>
        <v/>
      </c>
    </row>
    <row r="19">
      <c r="A19" s="15">
        <f>IF(N19="","",COUNT(N$9:N19))</f>
        <v/>
      </c>
      <c r="B19" s="15">
        <f>IF(P19="","",TEXT(INT(P19/($B$6*3600)),"00")&amp;":"&amp;TEXT(INT(MOD(P19,$B$6*3600)/($B$6*60)),"00")&amp;":"&amp;TEXT(INT(MOD(P19,$B$6*60)/$B$6),"00")&amp;":"&amp;TEXT(MOD(P19,$B$6),"00"))</f>
        <v/>
      </c>
      <c r="C19" s="16" t="n"/>
      <c r="D19" s="15">
        <f>IF(R19="","",IF(R19=0,"On time",IF(R19&gt;0,"Late ","Early ")&amp;TEXT(INT(ABS(R19)/($B$6*3600)),"00")&amp;":"&amp;TEXT(INT(MOD(ABS(R19),$B$6*3600)/($B$6*60)),"00")&amp;":"&amp;TEXT(INT(MOD(ABS(R19),$B$6*60)/$B$6),"00")&amp;":"&amp;TEXT(MOD(ABS(R19),$B$6),"00")))</f>
        <v/>
      </c>
      <c r="E19" s="17" t="inlineStr">
        <is>
          <t>Promo</t>
        </is>
      </c>
      <c r="F19" s="17" t="inlineStr">
        <is>
          <t>Promo: Cartoons</t>
        </is>
      </c>
      <c r="G19" s="17" t="n"/>
      <c r="H19" s="17" t="inlineStr">
        <is>
          <t>PR-202</t>
        </is>
      </c>
      <c r="I19" s="18" t="n">
        <v>0.0002314814814814815</v>
      </c>
      <c r="J19" s="19" t="n">
        <v>0</v>
      </c>
      <c r="K19" s="15">
        <f>IF(N19="","",TEXT(INT(N19/($B$6*3600)),"00")&amp;":"&amp;TEXT(INT(MOD(N19,$B$6*3600)/($B$6*60)),"00")&amp;":"&amp;TEXT(INT(MOD(N19,$B$6*60)/$B$6),"00")&amp;":"&amp;TEXT(MOD(N19,$B$6),"00"))</f>
        <v/>
      </c>
      <c r="L19" s="17" t="n"/>
      <c r="N19">
        <f>IF(AND(I19="",J19=""),"",ROUND(I19*86400,0)*$B$6+N(J19))</f>
        <v/>
      </c>
      <c r="O19">
        <f>IF(N19="","",SUM(N$8:N18))</f>
        <v/>
      </c>
      <c r="P19">
        <f>IF(N19="","",MOD(ROUND($B$5*86400,0)*$B$6+O19,86400*$B$6))</f>
        <v/>
      </c>
      <c r="Q19">
        <f>IF(P19="","",INT(P19/($B$6*3600)))</f>
        <v/>
      </c>
      <c r="R19">
        <f>IF(OR(P19="",C19=""),"",MOD(P19-ROUND(MOD(C19,1)*86400,0)*$B$6+43200*$B$6,86400*$B$6)-43200*$B$6)</f>
        <v/>
      </c>
    </row>
    <row r="20">
      <c r="A20" s="15">
        <f>IF(N20="","",COUNT(N$9:N20))</f>
        <v/>
      </c>
      <c r="B20" s="15">
        <f>IF(P20="","",TEXT(INT(P20/($B$6*3600)),"00")&amp;":"&amp;TEXT(INT(MOD(P20,$B$6*3600)/($B$6*60)),"00")&amp;":"&amp;TEXT(INT(MOD(P20,$B$6*60)/$B$6),"00")&amp;":"&amp;TEXT(MOD(P20,$B$6),"00"))</f>
        <v/>
      </c>
      <c r="C20" s="16" t="n"/>
      <c r="D20" s="15">
        <f>IF(R20="","",IF(R20=0,"On time",IF(R20&gt;0,"Late ","Early ")&amp;TEXT(INT(ABS(R20)/($B$6*3600)),"00")&amp;":"&amp;TEXT(INT(MOD(ABS(R20),$B$6*3600)/($B$6*60)),"00")&amp;":"&amp;TEXT(INT(MOD(ABS(R20),$B$6*60)/$B$6),"00")&amp;":"&amp;TEXT(MOD(ABS(R20),$B$6),"00")))</f>
        <v/>
      </c>
      <c r="E20" s="17" t="inlineStr">
        <is>
          <t>Sponsorship</t>
        </is>
      </c>
      <c r="F20" s="17" t="inlineStr">
        <is>
          <t>Weather sponsor</t>
        </is>
      </c>
      <c r="G20" s="17" t="n"/>
      <c r="H20" s="17" t="inlineStr">
        <is>
          <t>SP-01</t>
        </is>
      </c>
      <c r="I20" s="18" t="n">
        <v>5.787037037037037e-05</v>
      </c>
      <c r="J20" s="19" t="n">
        <v>0</v>
      </c>
      <c r="K20" s="15">
        <f>IF(N20="","",TEXT(INT(N20/($B$6*3600)),"00")&amp;":"&amp;TEXT(INT(MOD(N20,$B$6*3600)/($B$6*60)),"00")&amp;":"&amp;TEXT(INT(MOD(N20,$B$6*60)/$B$6),"00")&amp;":"&amp;TEXT(MOD(N20,$B$6),"00"))</f>
        <v/>
      </c>
      <c r="L20" s="17" t="n"/>
      <c r="N20">
        <f>IF(AND(I20="",J20=""),"",ROUND(I20*86400,0)*$B$6+N(J20))</f>
        <v/>
      </c>
      <c r="O20">
        <f>IF(N20="","",SUM(N$8:N19))</f>
        <v/>
      </c>
      <c r="P20">
        <f>IF(N20="","",MOD(ROUND($B$5*86400,0)*$B$6+O20,86400*$B$6))</f>
        <v/>
      </c>
      <c r="Q20">
        <f>IF(P20="","",INT(P20/($B$6*3600)))</f>
        <v/>
      </c>
      <c r="R20">
        <f>IF(OR(P20="",C20=""),"",MOD(P20-ROUND(MOD(C20,1)*86400,0)*$B$6+43200*$B$6,86400*$B$6)-43200*$B$6)</f>
        <v/>
      </c>
    </row>
    <row r="21">
      <c r="A21" s="15">
        <f>IF(N21="","",COUNT(N$9:N21))</f>
        <v/>
      </c>
      <c r="B21" s="15">
        <f>IF(P21="","",TEXT(INT(P21/($B$6*3600)),"00")&amp;":"&amp;TEXT(INT(MOD(P21,$B$6*3600)/($B$6*60)),"00")&amp;":"&amp;TEXT(INT(MOD(P21,$B$6*60)/$B$6),"00")&amp;":"&amp;TEXT(MOD(P21,$B$6),"00"))</f>
        <v/>
      </c>
      <c r="C21" s="16" t="n"/>
      <c r="D21" s="15">
        <f>IF(R21="","",IF(R21=0,"On time",IF(R21&gt;0,"Late ","Early ")&amp;TEXT(INT(ABS(R21)/($B$6*3600)),"00")&amp;":"&amp;TEXT(INT(MOD(ABS(R21),$B$6*3600)/($B$6*60)),"00")&amp;":"&amp;TEXT(INT(MOD(ABS(R21),$B$6*60)/$B$6),"00")&amp;":"&amp;TEXT(MOD(ABS(R21),$B$6),"00")))</f>
        <v/>
      </c>
      <c r="E21" s="17" t="inlineStr">
        <is>
          <t>Programme</t>
        </is>
      </c>
      <c r="F21" s="17" t="inlineStr">
        <is>
          <t>Weather</t>
        </is>
      </c>
      <c r="G21" s="17" t="n"/>
      <c r="H21" s="17" t="inlineStr">
        <is>
          <t>WX-AM</t>
        </is>
      </c>
      <c r="I21" s="18" t="n">
        <v>0.001550925925925926</v>
      </c>
      <c r="J21" s="19" t="n">
        <v>13</v>
      </c>
      <c r="K21" s="15">
        <f>IF(N21="","",TEXT(INT(N21/($B$6*3600)),"00")&amp;":"&amp;TEXT(INT(MOD(N21,$B$6*3600)/($B$6*60)),"00")&amp;":"&amp;TEXT(INT(MOD(N21,$B$6*60)/$B$6),"00")&amp;":"&amp;TEXT(MOD(N21,$B$6),"00"))</f>
        <v/>
      </c>
      <c r="L21" s="17" t="n"/>
      <c r="N21">
        <f>IF(AND(I21="",J21=""),"",ROUND(I21*86400,0)*$B$6+N(J21))</f>
        <v/>
      </c>
      <c r="O21">
        <f>IF(N21="","",SUM(N$8:N20))</f>
        <v/>
      </c>
      <c r="P21">
        <f>IF(N21="","",MOD(ROUND($B$5*86400,0)*$B$6+O21,86400*$B$6))</f>
        <v/>
      </c>
      <c r="Q21">
        <f>IF(P21="","",INT(P21/($B$6*3600)))</f>
        <v/>
      </c>
      <c r="R21">
        <f>IF(OR(P21="",C21=""),"",MOD(P21-ROUND(MOD(C21,1)*86400,0)*$B$6+43200*$B$6,86400*$B$6)-43200*$B$6)</f>
        <v/>
      </c>
    </row>
    <row r="22">
      <c r="A22" s="15">
        <f>IF(N22="","",COUNT(N$9:N22))</f>
        <v/>
      </c>
      <c r="B22" s="15">
        <f>IF(P22="","",TEXT(INT(P22/($B$6*3600)),"00")&amp;":"&amp;TEXT(INT(MOD(P22,$B$6*3600)/($B$6*60)),"00")&amp;":"&amp;TEXT(INT(MOD(P22,$B$6*60)/$B$6),"00")&amp;":"&amp;TEXT(MOD(P22,$B$6),"00"))</f>
        <v/>
      </c>
      <c r="C22" s="16" t="n">
        <v>0.2916666666666667</v>
      </c>
      <c r="D22" s="15">
        <f>IF(R22="","",IF(R22=0,"On time",IF(R22&gt;0,"Late ","Early ")&amp;TEXT(INT(ABS(R22)/($B$6*3600)),"00")&amp;":"&amp;TEXT(INT(MOD(ABS(R22),$B$6*3600)/($B$6*60)),"00")&amp;":"&amp;TEXT(INT(MOD(ABS(R22),$B$6*60)/$B$6),"00")&amp;":"&amp;TEXT(MOD(ABS(R22),$B$6),"00")))</f>
        <v/>
      </c>
      <c r="E22" s="17" t="inlineStr">
        <is>
          <t>Programme</t>
        </is>
      </c>
      <c r="F22" s="17" t="inlineStr">
        <is>
          <t>Morning News</t>
        </is>
      </c>
      <c r="G22" s="17" t="inlineStr">
        <is>
          <t>Part 3</t>
        </is>
      </c>
      <c r="H22" s="17" t="inlineStr">
        <is>
          <t>NEWS-AM-3</t>
        </is>
      </c>
      <c r="I22" s="18" t="n">
        <v>0.01875</v>
      </c>
      <c r="J22" s="19" t="n">
        <v>0</v>
      </c>
      <c r="K22" s="15">
        <f>IF(N22="","",TEXT(INT(N22/($B$6*3600)),"00")&amp;":"&amp;TEXT(INT(MOD(N22,$B$6*3600)/($B$6*60)),"00")&amp;":"&amp;TEXT(INT(MOD(N22,$B$6*60)/$B$6),"00")&amp;":"&amp;TEXT(MOD(N22,$B$6),"00"))</f>
        <v/>
      </c>
      <c r="L22" s="17" t="n"/>
      <c r="N22">
        <f>IF(AND(I22="",J22=""),"",ROUND(I22*86400,0)*$B$6+N(J22))</f>
        <v/>
      </c>
      <c r="O22">
        <f>IF(N22="","",SUM(N$8:N21))</f>
        <v/>
      </c>
      <c r="P22">
        <f>IF(N22="","",MOD(ROUND($B$5*86400,0)*$B$6+O22,86400*$B$6))</f>
        <v/>
      </c>
      <c r="Q22">
        <f>IF(P22="","",INT(P22/($B$6*3600)))</f>
        <v/>
      </c>
      <c r="R22">
        <f>IF(OR(P22="",C22=""),"",MOD(P22-ROUND(MOD(C22,1)*86400,0)*$B$6+43200*$B$6,86400*$B$6)-43200*$B$6)</f>
        <v/>
      </c>
    </row>
    <row r="23">
      <c r="A23" s="15">
        <f>IF(N23="","",COUNT(N$9:N23))</f>
        <v/>
      </c>
      <c r="B23" s="15">
        <f>IF(P23="","",TEXT(INT(P23/($B$6*3600)),"00")&amp;":"&amp;TEXT(INT(MOD(P23,$B$6*3600)/($B$6*60)),"00")&amp;":"&amp;TEXT(INT(MOD(P23,$B$6*60)/$B$6),"00")&amp;":"&amp;TEXT(MOD(P23,$B$6),"00"))</f>
        <v/>
      </c>
      <c r="C23" s="16" t="n"/>
      <c r="D23" s="15">
        <f>IF(R23="","",IF(R23=0,"On time",IF(R23&gt;0,"Late ","Early ")&amp;TEXT(INT(ABS(R23)/($B$6*3600)),"00")&amp;":"&amp;TEXT(INT(MOD(ABS(R23),$B$6*3600)/($B$6*60)),"00")&amp;":"&amp;TEXT(INT(MOD(ABS(R23),$B$6*60)/$B$6),"00")&amp;":"&amp;TEXT(MOD(ABS(R23),$B$6),"00")))</f>
        <v/>
      </c>
      <c r="E23" s="17" t="inlineStr">
        <is>
          <t>Commercial</t>
        </is>
      </c>
      <c r="F23" s="17" t="inlineStr">
        <is>
          <t>Spot: Bakery</t>
        </is>
      </c>
      <c r="G23" s="17" t="inlineStr">
        <is>
          <t>30s</t>
        </is>
      </c>
      <c r="H23" s="17" t="inlineStr">
        <is>
          <t>AD-1001</t>
        </is>
      </c>
      <c r="I23" s="18" t="n">
        <v>0.0003472222222222222</v>
      </c>
      <c r="J23" s="19" t="n">
        <v>0</v>
      </c>
      <c r="K23" s="15">
        <f>IF(N23="","",TEXT(INT(N23/($B$6*3600)),"00")&amp;":"&amp;TEXT(INT(MOD(N23,$B$6*3600)/($B$6*60)),"00")&amp;":"&amp;TEXT(INT(MOD(N23,$B$6*60)/$B$6),"00")&amp;":"&amp;TEXT(MOD(N23,$B$6),"00"))</f>
        <v/>
      </c>
      <c r="L23" s="17" t="n"/>
      <c r="N23">
        <f>IF(AND(I23="",J23=""),"",ROUND(I23*86400,0)*$B$6+N(J23))</f>
        <v/>
      </c>
      <c r="O23">
        <f>IF(N23="","",SUM(N$8:N22))</f>
        <v/>
      </c>
      <c r="P23">
        <f>IF(N23="","",MOD(ROUND($B$5*86400,0)*$B$6+O23,86400*$B$6))</f>
        <v/>
      </c>
      <c r="Q23">
        <f>IF(P23="","",INT(P23/($B$6*3600)))</f>
        <v/>
      </c>
      <c r="R23">
        <f>IF(OR(P23="",C23=""),"",MOD(P23-ROUND(MOD(C23,1)*86400,0)*$B$6+43200*$B$6,86400*$B$6)-43200*$B$6)</f>
        <v/>
      </c>
    </row>
    <row r="24">
      <c r="A24" s="15">
        <f>IF(N24="","",COUNT(N$9:N24))</f>
        <v/>
      </c>
      <c r="B24" s="15">
        <f>IF(P24="","",TEXT(INT(P24/($B$6*3600)),"00")&amp;":"&amp;TEXT(INT(MOD(P24,$B$6*3600)/($B$6*60)),"00")&amp;":"&amp;TEXT(INT(MOD(P24,$B$6*60)/$B$6),"00")&amp;":"&amp;TEXT(MOD(P24,$B$6),"00"))</f>
        <v/>
      </c>
      <c r="C24" s="16" t="n"/>
      <c r="D24" s="15">
        <f>IF(R24="","",IF(R24=0,"On time",IF(R24&gt;0,"Late ","Early ")&amp;TEXT(INT(ABS(R24)/($B$6*3600)),"00")&amp;":"&amp;TEXT(INT(MOD(ABS(R24),$B$6*3600)/($B$6*60)),"00")&amp;":"&amp;TEXT(INT(MOD(ABS(R24),$B$6*60)/$B$6),"00")&amp;":"&amp;TEXT(MOD(ABS(R24),$B$6),"00")))</f>
        <v/>
      </c>
      <c r="E24" s="17" t="inlineStr">
        <is>
          <t>Commercial</t>
        </is>
      </c>
      <c r="F24" s="17" t="inlineStr">
        <is>
          <t>Spot: Airline</t>
        </is>
      </c>
      <c r="G24" s="17" t="inlineStr">
        <is>
          <t>30s</t>
        </is>
      </c>
      <c r="H24" s="17" t="inlineStr">
        <is>
          <t>AD-1007</t>
        </is>
      </c>
      <c r="I24" s="18" t="n">
        <v>0.0003472222222222222</v>
      </c>
      <c r="J24" s="19" t="n">
        <v>0</v>
      </c>
      <c r="K24" s="15">
        <f>IF(N24="","",TEXT(INT(N24/($B$6*3600)),"00")&amp;":"&amp;TEXT(INT(MOD(N24,$B$6*3600)/($B$6*60)),"00")&amp;":"&amp;TEXT(INT(MOD(N24,$B$6*60)/$B$6),"00")&amp;":"&amp;TEXT(MOD(N24,$B$6),"00"))</f>
        <v/>
      </c>
      <c r="L24" s="17" t="n"/>
      <c r="N24">
        <f>IF(AND(I24="",J24=""),"",ROUND(I24*86400,0)*$B$6+N(J24))</f>
        <v/>
      </c>
      <c r="O24">
        <f>IF(N24="","",SUM(N$8:N23))</f>
        <v/>
      </c>
      <c r="P24">
        <f>IF(N24="","",MOD(ROUND($B$5*86400,0)*$B$6+O24,86400*$B$6))</f>
        <v/>
      </c>
      <c r="Q24">
        <f>IF(P24="","",INT(P24/($B$6*3600)))</f>
        <v/>
      </c>
      <c r="R24">
        <f>IF(OR(P24="",C24=""),"",MOD(P24-ROUND(MOD(C24,1)*86400,0)*$B$6+43200*$B$6,86400*$B$6)-43200*$B$6)</f>
        <v/>
      </c>
    </row>
    <row r="25">
      <c r="A25" s="15">
        <f>IF(N25="","",COUNT(N$9:N25))</f>
        <v/>
      </c>
      <c r="B25" s="15">
        <f>IF(P25="","",TEXT(INT(P25/($B$6*3600)),"00")&amp;":"&amp;TEXT(INT(MOD(P25,$B$6*3600)/($B$6*60)),"00")&amp;":"&amp;TEXT(INT(MOD(P25,$B$6*60)/$B$6),"00")&amp;":"&amp;TEXT(MOD(P25,$B$6),"00"))</f>
        <v/>
      </c>
      <c r="C25" s="16" t="n"/>
      <c r="D25" s="15">
        <f>IF(R25="","",IF(R25=0,"On time",IF(R25&gt;0,"Late ","Early ")&amp;TEXT(INT(ABS(R25)/($B$6*3600)),"00")&amp;":"&amp;TEXT(INT(MOD(ABS(R25),$B$6*3600)/($B$6*60)),"00")&amp;":"&amp;TEXT(INT(MOD(ABS(R25),$B$6*60)/$B$6),"00")&amp;":"&amp;TEXT(MOD(ABS(R25),$B$6),"00")))</f>
        <v/>
      </c>
      <c r="E25" s="17" t="inlineStr">
        <is>
          <t>Commercial</t>
        </is>
      </c>
      <c r="F25" s="17" t="inlineStr">
        <is>
          <t>Spot: Bank</t>
        </is>
      </c>
      <c r="G25" s="17" t="inlineStr">
        <is>
          <t>20s</t>
        </is>
      </c>
      <c r="H25" s="17" t="inlineStr">
        <is>
          <t>AD-1008</t>
        </is>
      </c>
      <c r="I25" s="18" t="n">
        <v>0.0002314814814814815</v>
      </c>
      <c r="J25" s="19" t="n">
        <v>0</v>
      </c>
      <c r="K25" s="15">
        <f>IF(N25="","",TEXT(INT(N25/($B$6*3600)),"00")&amp;":"&amp;TEXT(INT(MOD(N25,$B$6*3600)/($B$6*60)),"00")&amp;":"&amp;TEXT(INT(MOD(N25,$B$6*60)/$B$6),"00")&amp;":"&amp;TEXT(MOD(N25,$B$6),"00"))</f>
        <v/>
      </c>
      <c r="L25" s="17" t="n"/>
      <c r="N25">
        <f>IF(AND(I25="",J25=""),"",ROUND(I25*86400,0)*$B$6+N(J25))</f>
        <v/>
      </c>
      <c r="O25">
        <f>IF(N25="","",SUM(N$8:N24))</f>
        <v/>
      </c>
      <c r="P25">
        <f>IF(N25="","",MOD(ROUND($B$5*86400,0)*$B$6+O25,86400*$B$6))</f>
        <v/>
      </c>
      <c r="Q25">
        <f>IF(P25="","",INT(P25/($B$6*3600)))</f>
        <v/>
      </c>
      <c r="R25">
        <f>IF(OR(P25="",C25=""),"",MOD(P25-ROUND(MOD(C25,1)*86400,0)*$B$6+43200*$B$6,86400*$B$6)-43200*$B$6)</f>
        <v/>
      </c>
    </row>
    <row r="26">
      <c r="A26" s="15">
        <f>IF(N26="","",COUNT(N$9:N26))</f>
        <v/>
      </c>
      <c r="B26" s="15">
        <f>IF(P26="","",TEXT(INT(P26/($B$6*3600)),"00")&amp;":"&amp;TEXT(INT(MOD(P26,$B$6*3600)/($B$6*60)),"00")&amp;":"&amp;TEXT(INT(MOD(P26,$B$6*60)/$B$6),"00")&amp;":"&amp;TEXT(MOD(P26,$B$6),"00"))</f>
        <v/>
      </c>
      <c r="C26" s="16" t="n"/>
      <c r="D26" s="15">
        <f>IF(R26="","",IF(R26=0,"On time",IF(R26&gt;0,"Late ","Early ")&amp;TEXT(INT(ABS(R26)/($B$6*3600)),"00")&amp;":"&amp;TEXT(INT(MOD(ABS(R26),$B$6*3600)/($B$6*60)),"00")&amp;":"&amp;TEXT(INT(MOD(ABS(R26),$B$6*60)/$B$6),"00")&amp;":"&amp;TEXT(MOD(ABS(R26),$B$6),"00")))</f>
        <v/>
      </c>
      <c r="E26" s="17" t="inlineStr">
        <is>
          <t>Promo</t>
        </is>
      </c>
      <c r="F26" s="17" t="inlineStr">
        <is>
          <t>Promo: Live Match Saturday</t>
        </is>
      </c>
      <c r="G26" s="17" t="n"/>
      <c r="H26" s="17" t="inlineStr">
        <is>
          <t>PR-203</t>
        </is>
      </c>
      <c r="I26" s="18" t="n">
        <v>0.0003472222222222222</v>
      </c>
      <c r="J26" s="19" t="n">
        <v>0</v>
      </c>
      <c r="K26" s="15">
        <f>IF(N26="","",TEXT(INT(N26/($B$6*3600)),"00")&amp;":"&amp;TEXT(INT(MOD(N26,$B$6*3600)/($B$6*60)),"00")&amp;":"&amp;TEXT(INT(MOD(N26,$B$6*60)/$B$6),"00")&amp;":"&amp;TEXT(MOD(N26,$B$6),"00"))</f>
        <v/>
      </c>
      <c r="L26" s="17" t="n"/>
      <c r="N26">
        <f>IF(AND(I26="",J26=""),"",ROUND(I26*86400,0)*$B$6+N(J26))</f>
        <v/>
      </c>
      <c r="O26">
        <f>IF(N26="","",SUM(N$8:N25))</f>
        <v/>
      </c>
      <c r="P26">
        <f>IF(N26="","",MOD(ROUND($B$5*86400,0)*$B$6+O26,86400*$B$6))</f>
        <v/>
      </c>
      <c r="Q26">
        <f>IF(P26="","",INT(P26/($B$6*3600)))</f>
        <v/>
      </c>
      <c r="R26">
        <f>IF(OR(P26="",C26=""),"",MOD(P26-ROUND(MOD(C26,1)*86400,0)*$B$6+43200*$B$6,86400*$B$6)-43200*$B$6)</f>
        <v/>
      </c>
    </row>
    <row r="27">
      <c r="A27" s="15">
        <f>IF(N27="","",COUNT(N$9:N27))</f>
        <v/>
      </c>
      <c r="B27" s="15">
        <f>IF(P27="","",TEXT(INT(P27/($B$6*3600)),"00")&amp;":"&amp;TEXT(INT(MOD(P27,$B$6*3600)/($B$6*60)),"00")&amp;":"&amp;TEXT(INT(MOD(P27,$B$6*60)/$B$6),"00")&amp;":"&amp;TEXT(MOD(P27,$B$6),"00"))</f>
        <v/>
      </c>
      <c r="C27" s="16" t="n"/>
      <c r="D27" s="15">
        <f>IF(R27="","",IF(R27=0,"On time",IF(R27&gt;0,"Late ","Early ")&amp;TEXT(INT(ABS(R27)/($B$6*3600)),"00")&amp;":"&amp;TEXT(INT(MOD(ABS(R27),$B$6*3600)/($B$6*60)),"00")&amp;":"&amp;TEXT(INT(MOD(ABS(R27),$B$6*60)/$B$6),"00")&amp;":"&amp;TEXT(MOD(ABS(R27),$B$6),"00")))</f>
        <v/>
      </c>
      <c r="E27" s="17" t="inlineStr">
        <is>
          <t>Commercial</t>
        </is>
      </c>
      <c r="F27" s="17" t="inlineStr">
        <is>
          <t>Spot: Mobile network</t>
        </is>
      </c>
      <c r="G27" s="17" t="inlineStr">
        <is>
          <t>30s</t>
        </is>
      </c>
      <c r="H27" s="17" t="inlineStr">
        <is>
          <t>AD-1003</t>
        </is>
      </c>
      <c r="I27" s="18" t="n">
        <v>0.0003472222222222222</v>
      </c>
      <c r="J27" s="19" t="n">
        <v>0</v>
      </c>
      <c r="K27" s="15">
        <f>IF(N27="","",TEXT(INT(N27/($B$6*3600)),"00")&amp;":"&amp;TEXT(INT(MOD(N27,$B$6*3600)/($B$6*60)),"00")&amp;":"&amp;TEXT(INT(MOD(N27,$B$6*60)/$B$6),"00")&amp;":"&amp;TEXT(MOD(N27,$B$6),"00"))</f>
        <v/>
      </c>
      <c r="L27" s="17" t="n"/>
      <c r="N27">
        <f>IF(AND(I27="",J27=""),"",ROUND(I27*86400,0)*$B$6+N(J27))</f>
        <v/>
      </c>
      <c r="O27">
        <f>IF(N27="","",SUM(N$8:N26))</f>
        <v/>
      </c>
      <c r="P27">
        <f>IF(N27="","",MOD(ROUND($B$5*86400,0)*$B$6+O27,86400*$B$6))</f>
        <v/>
      </c>
      <c r="Q27">
        <f>IF(P27="","",INT(P27/($B$6*3600)))</f>
        <v/>
      </c>
      <c r="R27">
        <f>IF(OR(P27="",C27=""),"",MOD(P27-ROUND(MOD(C27,1)*86400,0)*$B$6+43200*$B$6,86400*$B$6)-43200*$B$6)</f>
        <v/>
      </c>
    </row>
    <row r="28">
      <c r="A28" s="15">
        <f>IF(N28="","",COUNT(N$9:N28))</f>
        <v/>
      </c>
      <c r="B28" s="15">
        <f>IF(P28="","",TEXT(INT(P28/($B$6*3600)),"00")&amp;":"&amp;TEXT(INT(MOD(P28,$B$6*3600)/($B$6*60)),"00")&amp;":"&amp;TEXT(INT(MOD(P28,$B$6*60)/$B$6),"00")&amp;":"&amp;TEXT(MOD(P28,$B$6),"00"))</f>
        <v/>
      </c>
      <c r="C28" s="16" t="n"/>
      <c r="D28" s="15">
        <f>IF(R28="","",IF(R28=0,"On time",IF(R28&gt;0,"Late ","Early ")&amp;TEXT(INT(ABS(R28)/($B$6*3600)),"00")&amp;":"&amp;TEXT(INT(MOD(ABS(R28),$B$6*3600)/($B$6*60)),"00")&amp;":"&amp;TEXT(INT(MOD(ABS(R28),$B$6*60)/$B$6),"00")&amp;":"&amp;TEXT(MOD(ABS(R28),$B$6),"00")))</f>
        <v/>
      </c>
      <c r="E28" s="17" t="inlineStr">
        <is>
          <t>Commercial</t>
        </is>
      </c>
      <c r="F28" s="17" t="inlineStr">
        <is>
          <t>Spot: Car dealer</t>
        </is>
      </c>
      <c r="G28" s="17" t="inlineStr">
        <is>
          <t>20s</t>
        </is>
      </c>
      <c r="H28" s="17" t="inlineStr">
        <is>
          <t>AD-1002</t>
        </is>
      </c>
      <c r="I28" s="18" t="n">
        <v>0.0002314814814814815</v>
      </c>
      <c r="J28" s="19" t="n">
        <v>0</v>
      </c>
      <c r="K28" s="15">
        <f>IF(N28="","",TEXT(INT(N28/($B$6*3600)),"00")&amp;":"&amp;TEXT(INT(MOD(N28,$B$6*3600)/($B$6*60)),"00")&amp;":"&amp;TEXT(INT(MOD(N28,$B$6*60)/$B$6),"00")&amp;":"&amp;TEXT(MOD(N28,$B$6),"00"))</f>
        <v/>
      </c>
      <c r="L28" s="17" t="n"/>
      <c r="N28">
        <f>IF(AND(I28="",J28=""),"",ROUND(I28*86400,0)*$B$6+N(J28))</f>
        <v/>
      </c>
      <c r="O28">
        <f>IF(N28="","",SUM(N$8:N27))</f>
        <v/>
      </c>
      <c r="P28">
        <f>IF(N28="","",MOD(ROUND($B$5*86400,0)*$B$6+O28,86400*$B$6))</f>
        <v/>
      </c>
      <c r="Q28">
        <f>IF(P28="","",INT(P28/($B$6*3600)))</f>
        <v/>
      </c>
      <c r="R28">
        <f>IF(OR(P28="",C28=""),"",MOD(P28-ROUND(MOD(C28,1)*86400,0)*$B$6+43200*$B$6,86400*$B$6)-43200*$B$6)</f>
        <v/>
      </c>
    </row>
    <row r="29">
      <c r="A29" s="15">
        <f>IF(N29="","",COUNT(N$9:N29))</f>
        <v/>
      </c>
      <c r="B29" s="15">
        <f>IF(P29="","",TEXT(INT(P29/($B$6*3600)),"00")&amp;":"&amp;TEXT(INT(MOD(P29,$B$6*3600)/($B$6*60)),"00")&amp;":"&amp;TEXT(INT(MOD(P29,$B$6*60)/$B$6),"00")&amp;":"&amp;TEXT(MOD(P29,$B$6),"00"))</f>
        <v/>
      </c>
      <c r="C29" s="16" t="n"/>
      <c r="D29" s="15">
        <f>IF(R29="","",IF(R29=0,"On time",IF(R29&gt;0,"Late ","Early ")&amp;TEXT(INT(ABS(R29)/($B$6*3600)),"00")&amp;":"&amp;TEXT(INT(MOD(ABS(R29),$B$6*3600)/($B$6*60)),"00")&amp;":"&amp;TEXT(INT(MOD(ABS(R29),$B$6*60)/$B$6),"00")&amp;":"&amp;TEXT(MOD(ABS(R29),$B$6),"00")))</f>
        <v/>
      </c>
      <c r="E29" s="17" t="inlineStr">
        <is>
          <t>Station ID</t>
        </is>
      </c>
      <c r="F29" s="17" t="inlineStr">
        <is>
          <t>Channel ident</t>
        </is>
      </c>
      <c r="G29" s="17" t="n"/>
      <c r="H29" s="17" t="inlineStr">
        <is>
          <t>ID-01</t>
        </is>
      </c>
      <c r="I29" s="18" t="n">
        <v>5.787037037037037e-05</v>
      </c>
      <c r="J29" s="19" t="n">
        <v>0</v>
      </c>
      <c r="K29" s="15">
        <f>IF(N29="","",TEXT(INT(N29/($B$6*3600)),"00")&amp;":"&amp;TEXT(INT(MOD(N29,$B$6*3600)/($B$6*60)),"00")&amp;":"&amp;TEXT(INT(MOD(N29,$B$6*60)/$B$6),"00")&amp;":"&amp;TEXT(MOD(N29,$B$6),"00"))</f>
        <v/>
      </c>
      <c r="L29" s="17" t="n"/>
      <c r="N29">
        <f>IF(AND(I29="",J29=""),"",ROUND(I29*86400,0)*$B$6+N(J29))</f>
        <v/>
      </c>
      <c r="O29">
        <f>IF(N29="","",SUM(N$8:N28))</f>
        <v/>
      </c>
      <c r="P29">
        <f>IF(N29="","",MOD(ROUND($B$5*86400,0)*$B$6+O29,86400*$B$6))</f>
        <v/>
      </c>
      <c r="Q29">
        <f>IF(P29="","",INT(P29/($B$6*3600)))</f>
        <v/>
      </c>
      <c r="R29">
        <f>IF(OR(P29="",C29=""),"",MOD(P29-ROUND(MOD(C29,1)*86400,0)*$B$6+43200*$B$6,86400*$B$6)-43200*$B$6)</f>
        <v/>
      </c>
    </row>
    <row r="30">
      <c r="A30" s="15">
        <f>IF(N30="","",COUNT(N$9:N30))</f>
        <v/>
      </c>
      <c r="B30" s="15">
        <f>IF(P30="","",TEXT(INT(P30/($B$6*3600)),"00")&amp;":"&amp;TEXT(INT(MOD(P30,$B$6*3600)/($B$6*60)),"00")&amp;":"&amp;TEXT(INT(MOD(P30,$B$6*60)/$B$6),"00")&amp;":"&amp;TEXT(MOD(P30,$B$6),"00"))</f>
        <v/>
      </c>
      <c r="C30" s="16" t="n">
        <v>0.3125</v>
      </c>
      <c r="D30" s="15">
        <f>IF(R30="","",IF(R30=0,"On time",IF(R30&gt;0,"Late ","Early ")&amp;TEXT(INT(ABS(R30)/($B$6*3600)),"00")&amp;":"&amp;TEXT(INT(MOD(ABS(R30),$B$6*3600)/($B$6*60)),"00")&amp;":"&amp;TEXT(INT(MOD(ABS(R30),$B$6*60)/$B$6),"00")&amp;":"&amp;TEXT(MOD(ABS(R30),$B$6),"00")))</f>
        <v/>
      </c>
      <c r="E30" s="17" t="inlineStr">
        <is>
          <t>Programme</t>
        </is>
      </c>
      <c r="F30" s="17" t="inlineStr">
        <is>
          <t>Cartoons</t>
        </is>
      </c>
      <c r="G30" s="17" t="inlineStr">
        <is>
          <t>S01E03</t>
        </is>
      </c>
      <c r="H30" s="17" t="inlineStr">
        <is>
          <t>KID-0103</t>
        </is>
      </c>
      <c r="I30" s="18" t="n">
        <v>0.01527777777777778</v>
      </c>
      <c r="J30" s="19" t="n">
        <v>0</v>
      </c>
      <c r="K30" s="15">
        <f>IF(N30="","",TEXT(INT(N30/($B$6*3600)),"00")&amp;":"&amp;TEXT(INT(MOD(N30,$B$6*3600)/($B$6*60)),"00")&amp;":"&amp;TEXT(INT(MOD(N30,$B$6*60)/$B$6),"00")&amp;":"&amp;TEXT(MOD(N30,$B$6),"00"))</f>
        <v/>
      </c>
      <c r="L30" s="17" t="n"/>
      <c r="N30">
        <f>IF(AND(I30="",J30=""),"",ROUND(I30*86400,0)*$B$6+N(J30))</f>
        <v/>
      </c>
      <c r="O30">
        <f>IF(N30="","",SUM(N$8:N29))</f>
        <v/>
      </c>
      <c r="P30">
        <f>IF(N30="","",MOD(ROUND($B$5*86400,0)*$B$6+O30,86400*$B$6))</f>
        <v/>
      </c>
      <c r="Q30">
        <f>IF(P30="","",INT(P30/($B$6*3600)))</f>
        <v/>
      </c>
      <c r="R30">
        <f>IF(OR(P30="",C30=""),"",MOD(P30-ROUND(MOD(C30,1)*86400,0)*$B$6+43200*$B$6,86400*$B$6)-43200*$B$6)</f>
        <v/>
      </c>
    </row>
    <row r="31">
      <c r="A31" s="15">
        <f>IF(N31="","",COUNT(N$9:N31))</f>
        <v/>
      </c>
      <c r="B31" s="15">
        <f>IF(P31="","",TEXT(INT(P31/($B$6*3600)),"00")&amp;":"&amp;TEXT(INT(MOD(P31,$B$6*3600)/($B$6*60)),"00")&amp;":"&amp;TEXT(INT(MOD(P31,$B$6*60)/$B$6),"00")&amp;":"&amp;TEXT(MOD(P31,$B$6),"00"))</f>
        <v/>
      </c>
      <c r="C31" s="16" t="n"/>
      <c r="D31" s="15">
        <f>IF(R31="","",IF(R31=0,"On time",IF(R31&gt;0,"Late ","Early ")&amp;TEXT(INT(ABS(R31)/($B$6*3600)),"00")&amp;":"&amp;TEXT(INT(MOD(ABS(R31),$B$6*3600)/($B$6*60)),"00")&amp;":"&amp;TEXT(INT(MOD(ABS(R31),$B$6*60)/$B$6),"00")&amp;":"&amp;TEXT(MOD(ABS(R31),$B$6),"00")))</f>
        <v/>
      </c>
      <c r="E31" s="17" t="inlineStr">
        <is>
          <t>Commercial</t>
        </is>
      </c>
      <c r="F31" s="17" t="inlineStr">
        <is>
          <t>Spot: Toy shop</t>
        </is>
      </c>
      <c r="G31" s="17" t="inlineStr">
        <is>
          <t>30s</t>
        </is>
      </c>
      <c r="H31" s="17" t="inlineStr">
        <is>
          <t>AD-1009</t>
        </is>
      </c>
      <c r="I31" s="18" t="n">
        <v>0.0003472222222222222</v>
      </c>
      <c r="J31" s="19" t="n">
        <v>0</v>
      </c>
      <c r="K31" s="15">
        <f>IF(N31="","",TEXT(INT(N31/($B$6*3600)),"00")&amp;":"&amp;TEXT(INT(MOD(N31,$B$6*3600)/($B$6*60)),"00")&amp;":"&amp;TEXT(INT(MOD(N31,$B$6*60)/$B$6),"00")&amp;":"&amp;TEXT(MOD(N31,$B$6),"00"))</f>
        <v/>
      </c>
      <c r="L31" s="17" t="n"/>
      <c r="N31">
        <f>IF(AND(I31="",J31=""),"",ROUND(I31*86400,0)*$B$6+N(J31))</f>
        <v/>
      </c>
      <c r="O31">
        <f>IF(N31="","",SUM(N$8:N30))</f>
        <v/>
      </c>
      <c r="P31">
        <f>IF(N31="","",MOD(ROUND($B$5*86400,0)*$B$6+O31,86400*$B$6))</f>
        <v/>
      </c>
      <c r="Q31">
        <f>IF(P31="","",INT(P31/($B$6*3600)))</f>
        <v/>
      </c>
      <c r="R31">
        <f>IF(OR(P31="",C31=""),"",MOD(P31-ROUND(MOD(C31,1)*86400,0)*$B$6+43200*$B$6,86400*$B$6)-43200*$B$6)</f>
        <v/>
      </c>
    </row>
    <row r="32">
      <c r="A32" s="15">
        <f>IF(N32="","",COUNT(N$9:N32))</f>
        <v/>
      </c>
      <c r="B32" s="15">
        <f>IF(P32="","",TEXT(INT(P32/($B$6*3600)),"00")&amp;":"&amp;TEXT(INT(MOD(P32,$B$6*3600)/($B$6*60)),"00")&amp;":"&amp;TEXT(INT(MOD(P32,$B$6*60)/$B$6),"00")&amp;":"&amp;TEXT(MOD(P32,$B$6),"00"))</f>
        <v/>
      </c>
      <c r="C32" s="16" t="n"/>
      <c r="D32" s="15">
        <f>IF(R32="","",IF(R32=0,"On time",IF(R32&gt;0,"Late ","Early ")&amp;TEXT(INT(ABS(R32)/($B$6*3600)),"00")&amp;":"&amp;TEXT(INT(MOD(ABS(R32),$B$6*3600)/($B$6*60)),"00")&amp;":"&amp;TEXT(INT(MOD(ABS(R32),$B$6*60)/$B$6),"00")&amp;":"&amp;TEXT(MOD(ABS(R32),$B$6),"00")))</f>
        <v/>
      </c>
      <c r="E32" s="17" t="inlineStr">
        <is>
          <t>Promo</t>
        </is>
      </c>
      <c r="F32" s="17" t="inlineStr">
        <is>
          <t>Promo: Cartoons</t>
        </is>
      </c>
      <c r="G32" s="17" t="n"/>
      <c r="H32" s="17" t="inlineStr">
        <is>
          <t>PR-202</t>
        </is>
      </c>
      <c r="I32" s="18" t="n">
        <v>0.0002314814814814815</v>
      </c>
      <c r="J32" s="19" t="n">
        <v>0</v>
      </c>
      <c r="K32" s="15">
        <f>IF(N32="","",TEXT(INT(N32/($B$6*3600)),"00")&amp;":"&amp;TEXT(INT(MOD(N32,$B$6*3600)/($B$6*60)),"00")&amp;":"&amp;TEXT(INT(MOD(N32,$B$6*60)/$B$6),"00")&amp;":"&amp;TEXT(MOD(N32,$B$6),"00"))</f>
        <v/>
      </c>
      <c r="L32" s="17" t="n"/>
      <c r="N32">
        <f>IF(AND(I32="",J32=""),"",ROUND(I32*86400,0)*$B$6+N(J32))</f>
        <v/>
      </c>
      <c r="O32">
        <f>IF(N32="","",SUM(N$8:N31))</f>
        <v/>
      </c>
      <c r="P32">
        <f>IF(N32="","",MOD(ROUND($B$5*86400,0)*$B$6+O32,86400*$B$6))</f>
        <v/>
      </c>
      <c r="Q32">
        <f>IF(P32="","",INT(P32/($B$6*3600)))</f>
        <v/>
      </c>
      <c r="R32">
        <f>IF(OR(P32="",C32=""),"",MOD(P32-ROUND(MOD(C32,1)*86400,0)*$B$6+43200*$B$6,86400*$B$6)-43200*$B$6)</f>
        <v/>
      </c>
    </row>
    <row r="33">
      <c r="A33" s="15">
        <f>IF(N33="","",COUNT(N$9:N33))</f>
        <v/>
      </c>
      <c r="B33" s="15">
        <f>IF(P33="","",TEXT(INT(P33/($B$6*3600)),"00")&amp;":"&amp;TEXT(INT(MOD(P33,$B$6*3600)/($B$6*60)),"00")&amp;":"&amp;TEXT(INT(MOD(P33,$B$6*60)/$B$6),"00")&amp;":"&amp;TEXT(MOD(P33,$B$6),"00"))</f>
        <v/>
      </c>
      <c r="C33" s="16" t="n"/>
      <c r="D33" s="15">
        <f>IF(R33="","",IF(R33=0,"On time",IF(R33&gt;0,"Late ","Early ")&amp;TEXT(INT(ABS(R33)/($B$6*3600)),"00")&amp;":"&amp;TEXT(INT(MOD(ABS(R33),$B$6*3600)/($B$6*60)),"00")&amp;":"&amp;TEXT(INT(MOD(ABS(R33),$B$6*60)/$B$6),"00")&amp;":"&amp;TEXT(MOD(ABS(R33),$B$6),"00")))</f>
        <v/>
      </c>
      <c r="E33" s="17" t="inlineStr">
        <is>
          <t>Programme</t>
        </is>
      </c>
      <c r="F33" s="17" t="inlineStr">
        <is>
          <t>Cartoons</t>
        </is>
      </c>
      <c r="G33" s="17" t="inlineStr">
        <is>
          <t>S01E04</t>
        </is>
      </c>
      <c r="H33" s="17" t="inlineStr">
        <is>
          <t>KID-0104</t>
        </is>
      </c>
      <c r="I33" s="18" t="n">
        <v>0.01527777777777778</v>
      </c>
      <c r="J33" s="19" t="n">
        <v>0</v>
      </c>
      <c r="K33" s="15">
        <f>IF(N33="","",TEXT(INT(N33/($B$6*3600)),"00")&amp;":"&amp;TEXT(INT(MOD(N33,$B$6*3600)/($B$6*60)),"00")&amp;":"&amp;TEXT(INT(MOD(N33,$B$6*60)/$B$6),"00")&amp;":"&amp;TEXT(MOD(N33,$B$6),"00"))</f>
        <v/>
      </c>
      <c r="L33" s="17" t="n"/>
      <c r="N33">
        <f>IF(AND(I33="",J33=""),"",ROUND(I33*86400,0)*$B$6+N(J33))</f>
        <v/>
      </c>
      <c r="O33">
        <f>IF(N33="","",SUM(N$8:N32))</f>
        <v/>
      </c>
      <c r="P33">
        <f>IF(N33="","",MOD(ROUND($B$5*86400,0)*$B$6+O33,86400*$B$6))</f>
        <v/>
      </c>
      <c r="Q33">
        <f>IF(P33="","",INT(P33/($B$6*3600)))</f>
        <v/>
      </c>
      <c r="R33">
        <f>IF(OR(P33="",C33=""),"",MOD(P33-ROUND(MOD(C33,1)*86400,0)*$B$6+43200*$B$6,86400*$B$6)-43200*$B$6)</f>
        <v/>
      </c>
    </row>
    <row r="34">
      <c r="A34" s="15">
        <f>IF(N34="","",COUNT(N$9:N34))</f>
        <v/>
      </c>
      <c r="B34" s="15">
        <f>IF(P34="","",TEXT(INT(P34/($B$6*3600)),"00")&amp;":"&amp;TEXT(INT(MOD(P34,$B$6*3600)/($B$6*60)),"00")&amp;":"&amp;TEXT(INT(MOD(P34,$B$6*60)/$B$6),"00")&amp;":"&amp;TEXT(MOD(P34,$B$6),"00"))</f>
        <v/>
      </c>
      <c r="C34" s="16" t="n"/>
      <c r="D34" s="15">
        <f>IF(R34="","",IF(R34=0,"On time",IF(R34&gt;0,"Late ","Early ")&amp;TEXT(INT(ABS(R34)/($B$6*3600)),"00")&amp;":"&amp;TEXT(INT(MOD(ABS(R34),$B$6*3600)/($B$6*60)),"00")&amp;":"&amp;TEXT(INT(MOD(ABS(R34),$B$6*60)/$B$6),"00")&amp;":"&amp;TEXT(MOD(ABS(R34),$B$6),"00")))</f>
        <v/>
      </c>
      <c r="E34" s="17" t="inlineStr">
        <is>
          <t>Commercial</t>
        </is>
      </c>
      <c r="F34" s="17" t="inlineStr">
        <is>
          <t>Spot: Toy shop</t>
        </is>
      </c>
      <c r="G34" s="17" t="inlineStr">
        <is>
          <t>30s</t>
        </is>
      </c>
      <c r="H34" s="17" t="inlineStr">
        <is>
          <t>AD-1009</t>
        </is>
      </c>
      <c r="I34" s="18" t="n">
        <v>0.0003472222222222222</v>
      </c>
      <c r="J34" s="19" t="n">
        <v>0</v>
      </c>
      <c r="K34" s="15">
        <f>IF(N34="","",TEXT(INT(N34/($B$6*3600)),"00")&amp;":"&amp;TEXT(INT(MOD(N34,$B$6*3600)/($B$6*60)),"00")&amp;":"&amp;TEXT(INT(MOD(N34,$B$6*60)/$B$6),"00")&amp;":"&amp;TEXT(MOD(N34,$B$6),"00"))</f>
        <v/>
      </c>
      <c r="L34" s="17" t="n"/>
      <c r="N34">
        <f>IF(AND(I34="",J34=""),"",ROUND(I34*86400,0)*$B$6+N(J34))</f>
        <v/>
      </c>
      <c r="O34">
        <f>IF(N34="","",SUM(N$8:N33))</f>
        <v/>
      </c>
      <c r="P34">
        <f>IF(N34="","",MOD(ROUND($B$5*86400,0)*$B$6+O34,86400*$B$6))</f>
        <v/>
      </c>
      <c r="Q34">
        <f>IF(P34="","",INT(P34/($B$6*3600)))</f>
        <v/>
      </c>
      <c r="R34">
        <f>IF(OR(P34="",C34=""),"",MOD(P34-ROUND(MOD(C34,1)*86400,0)*$B$6+43200*$B$6,86400*$B$6)-43200*$B$6)</f>
        <v/>
      </c>
    </row>
    <row r="35">
      <c r="A35" s="15">
        <f>IF(N35="","",COUNT(N$9:N35))</f>
        <v/>
      </c>
      <c r="B35" s="15">
        <f>IF(P35="","",TEXT(INT(P35/($B$6*3600)),"00")&amp;":"&amp;TEXT(INT(MOD(P35,$B$6*3600)/($B$6*60)),"00")&amp;":"&amp;TEXT(INT(MOD(P35,$B$6*60)/$B$6),"00")&amp;":"&amp;TEXT(MOD(P35,$B$6),"00"))</f>
        <v/>
      </c>
      <c r="C35" s="16" t="n"/>
      <c r="D35" s="15">
        <f>IF(R35="","",IF(R35=0,"On time",IF(R35&gt;0,"Late ","Early ")&amp;TEXT(INT(ABS(R35)/($B$6*3600)),"00")&amp;":"&amp;TEXT(INT(MOD(ABS(R35),$B$6*3600)/($B$6*60)),"00")&amp;":"&amp;TEXT(INT(MOD(ABS(R35),$B$6*60)/$B$6),"00")&amp;":"&amp;TEXT(MOD(ABS(R35),$B$6),"00")))</f>
        <v/>
      </c>
      <c r="E35" s="17" t="inlineStr">
        <is>
          <t>Commercial</t>
        </is>
      </c>
      <c r="F35" s="17" t="inlineStr">
        <is>
          <t>Spot: Supermarket</t>
        </is>
      </c>
      <c r="G35" s="17" t="inlineStr">
        <is>
          <t>30s</t>
        </is>
      </c>
      <c r="H35" s="17" t="inlineStr">
        <is>
          <t>AD-1006</t>
        </is>
      </c>
      <c r="I35" s="18" t="n">
        <v>0.0003472222222222222</v>
      </c>
      <c r="J35" s="19" t="n">
        <v>0</v>
      </c>
      <c r="K35" s="15">
        <f>IF(N35="","",TEXT(INT(N35/($B$6*3600)),"00")&amp;":"&amp;TEXT(INT(MOD(N35,$B$6*3600)/($B$6*60)),"00")&amp;":"&amp;TEXT(INT(MOD(N35,$B$6*60)/$B$6),"00")&amp;":"&amp;TEXT(MOD(N35,$B$6),"00"))</f>
        <v/>
      </c>
      <c r="L35" s="17" t="n"/>
      <c r="N35">
        <f>IF(AND(I35="",J35=""),"",ROUND(I35*86400,0)*$B$6+N(J35))</f>
        <v/>
      </c>
      <c r="O35">
        <f>IF(N35="","",SUM(N$8:N34))</f>
        <v/>
      </c>
      <c r="P35">
        <f>IF(N35="","",MOD(ROUND($B$5*86400,0)*$B$6+O35,86400*$B$6))</f>
        <v/>
      </c>
      <c r="Q35">
        <f>IF(P35="","",INT(P35/($B$6*3600)))</f>
        <v/>
      </c>
      <c r="R35">
        <f>IF(OR(P35="",C35=""),"",MOD(P35-ROUND(MOD(C35,1)*86400,0)*$B$6+43200*$B$6,86400*$B$6)-43200*$B$6)</f>
        <v/>
      </c>
    </row>
    <row r="36">
      <c r="A36" s="15">
        <f>IF(N36="","",COUNT(N$9:N36))</f>
        <v/>
      </c>
      <c r="B36" s="15">
        <f>IF(P36="","",TEXT(INT(P36/($B$6*3600)),"00")&amp;":"&amp;TEXT(INT(MOD(P36,$B$6*3600)/($B$6*60)),"00")&amp;":"&amp;TEXT(INT(MOD(P36,$B$6*60)/$B$6),"00")&amp;":"&amp;TEXT(MOD(P36,$B$6),"00"))</f>
        <v/>
      </c>
      <c r="C36" s="16" t="n"/>
      <c r="D36" s="15">
        <f>IF(R36="","",IF(R36=0,"On time",IF(R36&gt;0,"Late ","Early ")&amp;TEXT(INT(ABS(R36)/($B$6*3600)),"00")&amp;":"&amp;TEXT(INT(MOD(ABS(R36),$B$6*3600)/($B$6*60)),"00")&amp;":"&amp;TEXT(INT(MOD(ABS(R36),$B$6*60)/$B$6),"00")&amp;":"&amp;TEXT(MOD(ABS(R36),$B$6),"00")))</f>
        <v/>
      </c>
      <c r="E36" s="17" t="inlineStr">
        <is>
          <t>Station ID</t>
        </is>
      </c>
      <c r="F36" s="17" t="inlineStr">
        <is>
          <t>Channel ident</t>
        </is>
      </c>
      <c r="G36" s="17" t="n"/>
      <c r="H36" s="17" t="inlineStr">
        <is>
          <t>ID-01</t>
        </is>
      </c>
      <c r="I36" s="18" t="n">
        <v>5.787037037037037e-05</v>
      </c>
      <c r="J36" s="19" t="n">
        <v>0</v>
      </c>
      <c r="K36" s="15">
        <f>IF(N36="","",TEXT(INT(N36/($B$6*3600)),"00")&amp;":"&amp;TEXT(INT(MOD(N36,$B$6*3600)/($B$6*60)),"00")&amp;":"&amp;TEXT(INT(MOD(N36,$B$6*60)/$B$6),"00")&amp;":"&amp;TEXT(MOD(N36,$B$6),"00"))</f>
        <v/>
      </c>
      <c r="L36" s="17" t="n"/>
      <c r="N36">
        <f>IF(AND(I36="",J36=""),"",ROUND(I36*86400,0)*$B$6+N(J36))</f>
        <v/>
      </c>
      <c r="O36">
        <f>IF(N36="","",SUM(N$8:N35))</f>
        <v/>
      </c>
      <c r="P36">
        <f>IF(N36="","",MOD(ROUND($B$5*86400,0)*$B$6+O36,86400*$B$6))</f>
        <v/>
      </c>
      <c r="Q36">
        <f>IF(P36="","",INT(P36/($B$6*3600)))</f>
        <v/>
      </c>
      <c r="R36">
        <f>IF(OR(P36="",C36=""),"",MOD(P36-ROUND(MOD(C36,1)*86400,0)*$B$6+43200*$B$6,86400*$B$6)-43200*$B$6)</f>
        <v/>
      </c>
    </row>
    <row r="37">
      <c r="A37" s="15">
        <f>IF(N37="","",COUNT(N$9:N37))</f>
        <v/>
      </c>
      <c r="B37" s="15">
        <f>IF(P37="","",TEXT(INT(P37/($B$6*3600)),"00")&amp;":"&amp;TEXT(INT(MOD(P37,$B$6*3600)/($B$6*60)),"00")&amp;":"&amp;TEXT(INT(MOD(P37,$B$6*60)/$B$6),"00")&amp;":"&amp;TEXT(MOD(P37,$B$6),"00"))</f>
        <v/>
      </c>
      <c r="C37" s="16" t="n">
        <v>0.3440972222222222</v>
      </c>
      <c r="D37" s="15">
        <f>IF(R37="","",IF(R37=0,"On time",IF(R37&gt;0,"Late ","Early ")&amp;TEXT(INT(ABS(R37)/($B$6*3600)),"00")&amp;":"&amp;TEXT(INT(MOD(ABS(R37),$B$6*3600)/($B$6*60)),"00")&amp;":"&amp;TEXT(INT(MOD(ABS(R37),$B$6*60)/$B$6),"00")&amp;":"&amp;TEXT(MOD(ABS(R37),$B$6),"00")))</f>
        <v/>
      </c>
      <c r="E37" s="17" t="inlineStr">
        <is>
          <t>Programme</t>
        </is>
      </c>
      <c r="F37" s="17" t="inlineStr">
        <is>
          <t>Lifestyle Magazine</t>
        </is>
      </c>
      <c r="G37" s="17" t="inlineStr">
        <is>
          <t>Ep 112</t>
        </is>
      </c>
      <c r="H37" s="17" t="inlineStr">
        <is>
          <t>MAG-112</t>
        </is>
      </c>
      <c r="I37" s="18" t="n">
        <v>0.01701388888888889</v>
      </c>
      <c r="J37" s="19" t="n">
        <v>0</v>
      </c>
      <c r="K37" s="15">
        <f>IF(N37="","",TEXT(INT(N37/($B$6*3600)),"00")&amp;":"&amp;TEXT(INT(MOD(N37,$B$6*3600)/($B$6*60)),"00")&amp;":"&amp;TEXT(INT(MOD(N37,$B$6*60)/$B$6),"00")&amp;":"&amp;TEXT(MOD(N37,$B$6),"00"))</f>
        <v/>
      </c>
      <c r="L37" s="17" t="n"/>
      <c r="N37">
        <f>IF(AND(I37="",J37=""),"",ROUND(I37*86400,0)*$B$6+N(J37))</f>
        <v/>
      </c>
      <c r="O37">
        <f>IF(N37="","",SUM(N$8:N36))</f>
        <v/>
      </c>
      <c r="P37">
        <f>IF(N37="","",MOD(ROUND($B$5*86400,0)*$B$6+O37,86400*$B$6))</f>
        <v/>
      </c>
      <c r="Q37">
        <f>IF(P37="","",INT(P37/($B$6*3600)))</f>
        <v/>
      </c>
      <c r="R37">
        <f>IF(OR(P37="",C37=""),"",MOD(P37-ROUND(MOD(C37,1)*86400,0)*$B$6+43200*$B$6,86400*$B$6)-43200*$B$6)</f>
        <v/>
      </c>
    </row>
    <row r="38">
      <c r="A38" s="15">
        <f>IF(N38="","",COUNT(N$9:N38))</f>
        <v/>
      </c>
      <c r="B38" s="15">
        <f>IF(P38="","",TEXT(INT(P38/($B$6*3600)),"00")&amp;":"&amp;TEXT(INT(MOD(P38,$B$6*3600)/($B$6*60)),"00")&amp;":"&amp;TEXT(INT(MOD(P38,$B$6*60)/$B$6),"00")&amp;":"&amp;TEXT(MOD(P38,$B$6),"00"))</f>
        <v/>
      </c>
      <c r="C38" s="16" t="n"/>
      <c r="D38" s="15">
        <f>IF(R38="","",IF(R38=0,"On time",IF(R38&gt;0,"Late ","Early ")&amp;TEXT(INT(ABS(R38)/($B$6*3600)),"00")&amp;":"&amp;TEXT(INT(MOD(ABS(R38),$B$6*3600)/($B$6*60)),"00")&amp;":"&amp;TEXT(INT(MOD(ABS(R38),$B$6*60)/$B$6),"00")&amp;":"&amp;TEXT(MOD(ABS(R38),$B$6),"00")))</f>
        <v/>
      </c>
      <c r="E38" s="17" t="n"/>
      <c r="F38" s="17" t="n"/>
      <c r="G38" s="17" t="n"/>
      <c r="H38" s="17" t="n"/>
      <c r="I38" s="18" t="n"/>
      <c r="J38" s="19" t="n"/>
      <c r="K38" s="15">
        <f>IF(N38="","",TEXT(INT(N38/($B$6*3600)),"00")&amp;":"&amp;TEXT(INT(MOD(N38,$B$6*3600)/($B$6*60)),"00")&amp;":"&amp;TEXT(INT(MOD(N38,$B$6*60)/$B$6),"00")&amp;":"&amp;TEXT(MOD(N38,$B$6),"00"))</f>
        <v/>
      </c>
      <c r="L38" s="17" t="n"/>
      <c r="N38">
        <f>IF(AND(I38="",J38=""),"",ROUND(I38*86400,0)*$B$6+N(J38))</f>
        <v/>
      </c>
      <c r="O38">
        <f>IF(N38="","",SUM(N$8:N37))</f>
        <v/>
      </c>
      <c r="P38">
        <f>IF(N38="","",MOD(ROUND($B$5*86400,0)*$B$6+O38,86400*$B$6))</f>
        <v/>
      </c>
      <c r="Q38">
        <f>IF(P38="","",INT(P38/($B$6*3600)))</f>
        <v/>
      </c>
      <c r="R38">
        <f>IF(OR(P38="",C38=""),"",MOD(P38-ROUND(MOD(C38,1)*86400,0)*$B$6+43200*$B$6,86400*$B$6)-43200*$B$6)</f>
        <v/>
      </c>
    </row>
    <row r="39">
      <c r="A39" s="15">
        <f>IF(N39="","",COUNT(N$9:N39))</f>
        <v/>
      </c>
      <c r="B39" s="15">
        <f>IF(P39="","",TEXT(INT(P39/($B$6*3600)),"00")&amp;":"&amp;TEXT(INT(MOD(P39,$B$6*3600)/($B$6*60)),"00")&amp;":"&amp;TEXT(INT(MOD(P39,$B$6*60)/$B$6),"00")&amp;":"&amp;TEXT(MOD(P39,$B$6),"00"))</f>
        <v/>
      </c>
      <c r="C39" s="16" t="n"/>
      <c r="D39" s="15">
        <f>IF(R39="","",IF(R39=0,"On time",IF(R39&gt;0,"Late ","Early ")&amp;TEXT(INT(ABS(R39)/($B$6*3600)),"00")&amp;":"&amp;TEXT(INT(MOD(ABS(R39),$B$6*3600)/($B$6*60)),"00")&amp;":"&amp;TEXT(INT(MOD(ABS(R39),$B$6*60)/$B$6),"00")&amp;":"&amp;TEXT(MOD(ABS(R39),$B$6),"00")))</f>
        <v/>
      </c>
      <c r="E39" s="17" t="n"/>
      <c r="F39" s="17" t="n"/>
      <c r="G39" s="17" t="n"/>
      <c r="H39" s="17" t="n"/>
      <c r="I39" s="18" t="n"/>
      <c r="J39" s="19" t="n"/>
      <c r="K39" s="15">
        <f>IF(N39="","",TEXT(INT(N39/($B$6*3600)),"00")&amp;":"&amp;TEXT(INT(MOD(N39,$B$6*3600)/($B$6*60)),"00")&amp;":"&amp;TEXT(INT(MOD(N39,$B$6*60)/$B$6),"00")&amp;":"&amp;TEXT(MOD(N39,$B$6),"00"))</f>
        <v/>
      </c>
      <c r="L39" s="17" t="n"/>
      <c r="N39">
        <f>IF(AND(I39="",J39=""),"",ROUND(I39*86400,0)*$B$6+N(J39))</f>
        <v/>
      </c>
      <c r="O39">
        <f>IF(N39="","",SUM(N$8:N38))</f>
        <v/>
      </c>
      <c r="P39">
        <f>IF(N39="","",MOD(ROUND($B$5*86400,0)*$B$6+O39,86400*$B$6))</f>
        <v/>
      </c>
      <c r="Q39">
        <f>IF(P39="","",INT(P39/($B$6*3600)))</f>
        <v/>
      </c>
      <c r="R39">
        <f>IF(OR(P39="",C39=""),"",MOD(P39-ROUND(MOD(C39,1)*86400,0)*$B$6+43200*$B$6,86400*$B$6)-43200*$B$6)</f>
        <v/>
      </c>
    </row>
    <row r="40">
      <c r="A40" s="15">
        <f>IF(N40="","",COUNT(N$9:N40))</f>
        <v/>
      </c>
      <c r="B40" s="15">
        <f>IF(P40="","",TEXT(INT(P40/($B$6*3600)),"00")&amp;":"&amp;TEXT(INT(MOD(P40,$B$6*3600)/($B$6*60)),"00")&amp;":"&amp;TEXT(INT(MOD(P40,$B$6*60)/$B$6),"00")&amp;":"&amp;TEXT(MOD(P40,$B$6),"00"))</f>
        <v/>
      </c>
      <c r="C40" s="16" t="n"/>
      <c r="D40" s="15">
        <f>IF(R40="","",IF(R40=0,"On time",IF(R40&gt;0,"Late ","Early ")&amp;TEXT(INT(ABS(R40)/($B$6*3600)),"00")&amp;":"&amp;TEXT(INT(MOD(ABS(R40),$B$6*3600)/($B$6*60)),"00")&amp;":"&amp;TEXT(INT(MOD(ABS(R40),$B$6*60)/$B$6),"00")&amp;":"&amp;TEXT(MOD(ABS(R40),$B$6),"00")))</f>
        <v/>
      </c>
      <c r="E40" s="17" t="n"/>
      <c r="F40" s="17" t="n"/>
      <c r="G40" s="17" t="n"/>
      <c r="H40" s="17" t="n"/>
      <c r="I40" s="18" t="n"/>
      <c r="J40" s="19" t="n"/>
      <c r="K40" s="15">
        <f>IF(N40="","",TEXT(INT(N40/($B$6*3600)),"00")&amp;":"&amp;TEXT(INT(MOD(N40,$B$6*3600)/($B$6*60)),"00")&amp;":"&amp;TEXT(INT(MOD(N40,$B$6*60)/$B$6),"00")&amp;":"&amp;TEXT(MOD(N40,$B$6),"00"))</f>
        <v/>
      </c>
      <c r="L40" s="17" t="n"/>
      <c r="N40">
        <f>IF(AND(I40="",J40=""),"",ROUND(I40*86400,0)*$B$6+N(J40))</f>
        <v/>
      </c>
      <c r="O40">
        <f>IF(N40="","",SUM(N$8:N39))</f>
        <v/>
      </c>
      <c r="P40">
        <f>IF(N40="","",MOD(ROUND($B$5*86400,0)*$B$6+O40,86400*$B$6))</f>
        <v/>
      </c>
      <c r="Q40">
        <f>IF(P40="","",INT(P40/($B$6*3600)))</f>
        <v/>
      </c>
      <c r="R40">
        <f>IF(OR(P40="",C40=""),"",MOD(P40-ROUND(MOD(C40,1)*86400,0)*$B$6+43200*$B$6,86400*$B$6)-43200*$B$6)</f>
        <v/>
      </c>
    </row>
    <row r="41">
      <c r="A41" s="15">
        <f>IF(N41="","",COUNT(N$9:N41))</f>
        <v/>
      </c>
      <c r="B41" s="15">
        <f>IF(P41="","",TEXT(INT(P41/($B$6*3600)),"00")&amp;":"&amp;TEXT(INT(MOD(P41,$B$6*3600)/($B$6*60)),"00")&amp;":"&amp;TEXT(INT(MOD(P41,$B$6*60)/$B$6),"00")&amp;":"&amp;TEXT(MOD(P41,$B$6),"00"))</f>
        <v/>
      </c>
      <c r="C41" s="16" t="n"/>
      <c r="D41" s="15">
        <f>IF(R41="","",IF(R41=0,"On time",IF(R41&gt;0,"Late ","Early ")&amp;TEXT(INT(ABS(R41)/($B$6*3600)),"00")&amp;":"&amp;TEXT(INT(MOD(ABS(R41),$B$6*3600)/($B$6*60)),"00")&amp;":"&amp;TEXT(INT(MOD(ABS(R41),$B$6*60)/$B$6),"00")&amp;":"&amp;TEXT(MOD(ABS(R41),$B$6),"00")))</f>
        <v/>
      </c>
      <c r="E41" s="17" t="n"/>
      <c r="F41" s="17" t="n"/>
      <c r="G41" s="17" t="n"/>
      <c r="H41" s="17" t="n"/>
      <c r="I41" s="18" t="n"/>
      <c r="J41" s="19" t="n"/>
      <c r="K41" s="15">
        <f>IF(N41="","",TEXT(INT(N41/($B$6*3600)),"00")&amp;":"&amp;TEXT(INT(MOD(N41,$B$6*3600)/($B$6*60)),"00")&amp;":"&amp;TEXT(INT(MOD(N41,$B$6*60)/$B$6),"00")&amp;":"&amp;TEXT(MOD(N41,$B$6),"00"))</f>
        <v/>
      </c>
      <c r="L41" s="17" t="n"/>
      <c r="N41">
        <f>IF(AND(I41="",J41=""),"",ROUND(I41*86400,0)*$B$6+N(J41))</f>
        <v/>
      </c>
      <c r="O41">
        <f>IF(N41="","",SUM(N$8:N40))</f>
        <v/>
      </c>
      <c r="P41">
        <f>IF(N41="","",MOD(ROUND($B$5*86400,0)*$B$6+O41,86400*$B$6))</f>
        <v/>
      </c>
      <c r="Q41">
        <f>IF(P41="","",INT(P41/($B$6*3600)))</f>
        <v/>
      </c>
      <c r="R41">
        <f>IF(OR(P41="",C41=""),"",MOD(P41-ROUND(MOD(C41,1)*86400,0)*$B$6+43200*$B$6,86400*$B$6)-43200*$B$6)</f>
        <v/>
      </c>
    </row>
    <row r="42">
      <c r="A42" s="15">
        <f>IF(N42="","",COUNT(N$9:N42))</f>
        <v/>
      </c>
      <c r="B42" s="15">
        <f>IF(P42="","",TEXT(INT(P42/($B$6*3600)),"00")&amp;":"&amp;TEXT(INT(MOD(P42,$B$6*3600)/($B$6*60)),"00")&amp;":"&amp;TEXT(INT(MOD(P42,$B$6*60)/$B$6),"00")&amp;":"&amp;TEXT(MOD(P42,$B$6),"00"))</f>
        <v/>
      </c>
      <c r="C42" s="16" t="n"/>
      <c r="D42" s="15">
        <f>IF(R42="","",IF(R42=0,"On time",IF(R42&gt;0,"Late ","Early ")&amp;TEXT(INT(ABS(R42)/($B$6*3600)),"00")&amp;":"&amp;TEXT(INT(MOD(ABS(R42),$B$6*3600)/($B$6*60)),"00")&amp;":"&amp;TEXT(INT(MOD(ABS(R42),$B$6*60)/$B$6),"00")&amp;":"&amp;TEXT(MOD(ABS(R42),$B$6),"00")))</f>
        <v/>
      </c>
      <c r="E42" s="17" t="n"/>
      <c r="F42" s="17" t="n"/>
      <c r="G42" s="17" t="n"/>
      <c r="H42" s="17" t="n"/>
      <c r="I42" s="18" t="n"/>
      <c r="J42" s="19" t="n"/>
      <c r="K42" s="15">
        <f>IF(N42="","",TEXT(INT(N42/($B$6*3600)),"00")&amp;":"&amp;TEXT(INT(MOD(N42,$B$6*3600)/($B$6*60)),"00")&amp;":"&amp;TEXT(INT(MOD(N42,$B$6*60)/$B$6),"00")&amp;":"&amp;TEXT(MOD(N42,$B$6),"00"))</f>
        <v/>
      </c>
      <c r="L42" s="17" t="n"/>
      <c r="N42">
        <f>IF(AND(I42="",J42=""),"",ROUND(I42*86400,0)*$B$6+N(J42))</f>
        <v/>
      </c>
      <c r="O42">
        <f>IF(N42="","",SUM(N$8:N41))</f>
        <v/>
      </c>
      <c r="P42">
        <f>IF(N42="","",MOD(ROUND($B$5*86400,0)*$B$6+O42,86400*$B$6))</f>
        <v/>
      </c>
      <c r="Q42">
        <f>IF(P42="","",INT(P42/($B$6*3600)))</f>
        <v/>
      </c>
      <c r="R42">
        <f>IF(OR(P42="",C42=""),"",MOD(P42-ROUND(MOD(C42,1)*86400,0)*$B$6+43200*$B$6,86400*$B$6)-43200*$B$6)</f>
        <v/>
      </c>
    </row>
    <row r="43">
      <c r="A43" s="15">
        <f>IF(N43="","",COUNT(N$9:N43))</f>
        <v/>
      </c>
      <c r="B43" s="15">
        <f>IF(P43="","",TEXT(INT(P43/($B$6*3600)),"00")&amp;":"&amp;TEXT(INT(MOD(P43,$B$6*3600)/($B$6*60)),"00")&amp;":"&amp;TEXT(INT(MOD(P43,$B$6*60)/$B$6),"00")&amp;":"&amp;TEXT(MOD(P43,$B$6),"00"))</f>
        <v/>
      </c>
      <c r="C43" s="16" t="n"/>
      <c r="D43" s="15">
        <f>IF(R43="","",IF(R43=0,"On time",IF(R43&gt;0,"Late ","Early ")&amp;TEXT(INT(ABS(R43)/($B$6*3600)),"00")&amp;":"&amp;TEXT(INT(MOD(ABS(R43),$B$6*3600)/($B$6*60)),"00")&amp;":"&amp;TEXT(INT(MOD(ABS(R43),$B$6*60)/$B$6),"00")&amp;":"&amp;TEXT(MOD(ABS(R43),$B$6),"00")))</f>
        <v/>
      </c>
      <c r="E43" s="17" t="n"/>
      <c r="F43" s="17" t="n"/>
      <c r="G43" s="17" t="n"/>
      <c r="H43" s="17" t="n"/>
      <c r="I43" s="18" t="n"/>
      <c r="J43" s="19" t="n"/>
      <c r="K43" s="15">
        <f>IF(N43="","",TEXT(INT(N43/($B$6*3600)),"00")&amp;":"&amp;TEXT(INT(MOD(N43,$B$6*3600)/($B$6*60)),"00")&amp;":"&amp;TEXT(INT(MOD(N43,$B$6*60)/$B$6),"00")&amp;":"&amp;TEXT(MOD(N43,$B$6),"00"))</f>
        <v/>
      </c>
      <c r="L43" s="17" t="n"/>
      <c r="N43">
        <f>IF(AND(I43="",J43=""),"",ROUND(I43*86400,0)*$B$6+N(J43))</f>
        <v/>
      </c>
      <c r="O43">
        <f>IF(N43="","",SUM(N$8:N42))</f>
        <v/>
      </c>
      <c r="P43">
        <f>IF(N43="","",MOD(ROUND($B$5*86400,0)*$B$6+O43,86400*$B$6))</f>
        <v/>
      </c>
      <c r="Q43">
        <f>IF(P43="","",INT(P43/($B$6*3600)))</f>
        <v/>
      </c>
      <c r="R43">
        <f>IF(OR(P43="",C43=""),"",MOD(P43-ROUND(MOD(C43,1)*86400,0)*$B$6+43200*$B$6,86400*$B$6)-43200*$B$6)</f>
        <v/>
      </c>
    </row>
    <row r="44">
      <c r="A44" s="15">
        <f>IF(N44="","",COUNT(N$9:N44))</f>
        <v/>
      </c>
      <c r="B44" s="15">
        <f>IF(P44="","",TEXT(INT(P44/($B$6*3600)),"00")&amp;":"&amp;TEXT(INT(MOD(P44,$B$6*3600)/($B$6*60)),"00")&amp;":"&amp;TEXT(INT(MOD(P44,$B$6*60)/$B$6),"00")&amp;":"&amp;TEXT(MOD(P44,$B$6),"00"))</f>
        <v/>
      </c>
      <c r="C44" s="16" t="n"/>
      <c r="D44" s="15">
        <f>IF(R44="","",IF(R44=0,"On time",IF(R44&gt;0,"Late ","Early ")&amp;TEXT(INT(ABS(R44)/($B$6*3600)),"00")&amp;":"&amp;TEXT(INT(MOD(ABS(R44),$B$6*3600)/($B$6*60)),"00")&amp;":"&amp;TEXT(INT(MOD(ABS(R44),$B$6*60)/$B$6),"00")&amp;":"&amp;TEXT(MOD(ABS(R44),$B$6),"00")))</f>
        <v/>
      </c>
      <c r="E44" s="17" t="n"/>
      <c r="F44" s="17" t="n"/>
      <c r="G44" s="17" t="n"/>
      <c r="H44" s="17" t="n"/>
      <c r="I44" s="18" t="n"/>
      <c r="J44" s="19" t="n"/>
      <c r="K44" s="15">
        <f>IF(N44="","",TEXT(INT(N44/($B$6*3600)),"00")&amp;":"&amp;TEXT(INT(MOD(N44,$B$6*3600)/($B$6*60)),"00")&amp;":"&amp;TEXT(INT(MOD(N44,$B$6*60)/$B$6),"00")&amp;":"&amp;TEXT(MOD(N44,$B$6),"00"))</f>
        <v/>
      </c>
      <c r="L44" s="17" t="n"/>
      <c r="N44">
        <f>IF(AND(I44="",J44=""),"",ROUND(I44*86400,0)*$B$6+N(J44))</f>
        <v/>
      </c>
      <c r="O44">
        <f>IF(N44="","",SUM(N$8:N43))</f>
        <v/>
      </c>
      <c r="P44">
        <f>IF(N44="","",MOD(ROUND($B$5*86400,0)*$B$6+O44,86400*$B$6))</f>
        <v/>
      </c>
      <c r="Q44">
        <f>IF(P44="","",INT(P44/($B$6*3600)))</f>
        <v/>
      </c>
      <c r="R44">
        <f>IF(OR(P44="",C44=""),"",MOD(P44-ROUND(MOD(C44,1)*86400,0)*$B$6+43200*$B$6,86400*$B$6)-43200*$B$6)</f>
        <v/>
      </c>
    </row>
    <row r="45">
      <c r="A45" s="15">
        <f>IF(N45="","",COUNT(N$9:N45))</f>
        <v/>
      </c>
      <c r="B45" s="15">
        <f>IF(P45="","",TEXT(INT(P45/($B$6*3600)),"00")&amp;":"&amp;TEXT(INT(MOD(P45,$B$6*3600)/($B$6*60)),"00")&amp;":"&amp;TEXT(INT(MOD(P45,$B$6*60)/$B$6),"00")&amp;":"&amp;TEXT(MOD(P45,$B$6),"00"))</f>
        <v/>
      </c>
      <c r="C45" s="16" t="n"/>
      <c r="D45" s="15">
        <f>IF(R45="","",IF(R45=0,"On time",IF(R45&gt;0,"Late ","Early ")&amp;TEXT(INT(ABS(R45)/($B$6*3600)),"00")&amp;":"&amp;TEXT(INT(MOD(ABS(R45),$B$6*3600)/($B$6*60)),"00")&amp;":"&amp;TEXT(INT(MOD(ABS(R45),$B$6*60)/$B$6),"00")&amp;":"&amp;TEXT(MOD(ABS(R45),$B$6),"00")))</f>
        <v/>
      </c>
      <c r="E45" s="17" t="n"/>
      <c r="F45" s="17" t="n"/>
      <c r="G45" s="17" t="n"/>
      <c r="H45" s="17" t="n"/>
      <c r="I45" s="18" t="n"/>
      <c r="J45" s="19" t="n"/>
      <c r="K45" s="15">
        <f>IF(N45="","",TEXT(INT(N45/($B$6*3600)),"00")&amp;":"&amp;TEXT(INT(MOD(N45,$B$6*3600)/($B$6*60)),"00")&amp;":"&amp;TEXT(INT(MOD(N45,$B$6*60)/$B$6),"00")&amp;":"&amp;TEXT(MOD(N45,$B$6),"00"))</f>
        <v/>
      </c>
      <c r="L45" s="17" t="n"/>
      <c r="N45">
        <f>IF(AND(I45="",J45=""),"",ROUND(I45*86400,0)*$B$6+N(J45))</f>
        <v/>
      </c>
      <c r="O45">
        <f>IF(N45="","",SUM(N$8:N44))</f>
        <v/>
      </c>
      <c r="P45">
        <f>IF(N45="","",MOD(ROUND($B$5*86400,0)*$B$6+O45,86400*$B$6))</f>
        <v/>
      </c>
      <c r="Q45">
        <f>IF(P45="","",INT(P45/($B$6*3600)))</f>
        <v/>
      </c>
      <c r="R45">
        <f>IF(OR(P45="",C45=""),"",MOD(P45-ROUND(MOD(C45,1)*86400,0)*$B$6+43200*$B$6,86400*$B$6)-43200*$B$6)</f>
        <v/>
      </c>
    </row>
    <row r="46">
      <c r="A46" s="15">
        <f>IF(N46="","",COUNT(N$9:N46))</f>
        <v/>
      </c>
      <c r="B46" s="15">
        <f>IF(P46="","",TEXT(INT(P46/($B$6*3600)),"00")&amp;":"&amp;TEXT(INT(MOD(P46,$B$6*3600)/($B$6*60)),"00")&amp;":"&amp;TEXT(INT(MOD(P46,$B$6*60)/$B$6),"00")&amp;":"&amp;TEXT(MOD(P46,$B$6),"00"))</f>
        <v/>
      </c>
      <c r="C46" s="16" t="n"/>
      <c r="D46" s="15">
        <f>IF(R46="","",IF(R46=0,"On time",IF(R46&gt;0,"Late ","Early ")&amp;TEXT(INT(ABS(R46)/($B$6*3600)),"00")&amp;":"&amp;TEXT(INT(MOD(ABS(R46),$B$6*3600)/($B$6*60)),"00")&amp;":"&amp;TEXT(INT(MOD(ABS(R46),$B$6*60)/$B$6),"00")&amp;":"&amp;TEXT(MOD(ABS(R46),$B$6),"00")))</f>
        <v/>
      </c>
      <c r="E46" s="17" t="n"/>
      <c r="F46" s="17" t="n"/>
      <c r="G46" s="17" t="n"/>
      <c r="H46" s="17" t="n"/>
      <c r="I46" s="18" t="n"/>
      <c r="J46" s="19" t="n"/>
      <c r="K46" s="15">
        <f>IF(N46="","",TEXT(INT(N46/($B$6*3600)),"00")&amp;":"&amp;TEXT(INT(MOD(N46,$B$6*3600)/($B$6*60)),"00")&amp;":"&amp;TEXT(INT(MOD(N46,$B$6*60)/$B$6),"00")&amp;":"&amp;TEXT(MOD(N46,$B$6),"00"))</f>
        <v/>
      </c>
      <c r="L46" s="17" t="n"/>
      <c r="N46">
        <f>IF(AND(I46="",J46=""),"",ROUND(I46*86400,0)*$B$6+N(J46))</f>
        <v/>
      </c>
      <c r="O46">
        <f>IF(N46="","",SUM(N$8:N45))</f>
        <v/>
      </c>
      <c r="P46">
        <f>IF(N46="","",MOD(ROUND($B$5*86400,0)*$B$6+O46,86400*$B$6))</f>
        <v/>
      </c>
      <c r="Q46">
        <f>IF(P46="","",INT(P46/($B$6*3600)))</f>
        <v/>
      </c>
      <c r="R46">
        <f>IF(OR(P46="",C46=""),"",MOD(P46-ROUND(MOD(C46,1)*86400,0)*$B$6+43200*$B$6,86400*$B$6)-43200*$B$6)</f>
        <v/>
      </c>
    </row>
    <row r="47">
      <c r="A47" s="15">
        <f>IF(N47="","",COUNT(N$9:N47))</f>
        <v/>
      </c>
      <c r="B47" s="15">
        <f>IF(P47="","",TEXT(INT(P47/($B$6*3600)),"00")&amp;":"&amp;TEXT(INT(MOD(P47,$B$6*3600)/($B$6*60)),"00")&amp;":"&amp;TEXT(INT(MOD(P47,$B$6*60)/$B$6),"00")&amp;":"&amp;TEXT(MOD(P47,$B$6),"00"))</f>
        <v/>
      </c>
      <c r="C47" s="16" t="n"/>
      <c r="D47" s="15">
        <f>IF(R47="","",IF(R47=0,"On time",IF(R47&gt;0,"Late ","Early ")&amp;TEXT(INT(ABS(R47)/($B$6*3600)),"00")&amp;":"&amp;TEXT(INT(MOD(ABS(R47),$B$6*3600)/($B$6*60)),"00")&amp;":"&amp;TEXT(INT(MOD(ABS(R47),$B$6*60)/$B$6),"00")&amp;":"&amp;TEXT(MOD(ABS(R47),$B$6),"00")))</f>
        <v/>
      </c>
      <c r="E47" s="17" t="n"/>
      <c r="F47" s="17" t="n"/>
      <c r="G47" s="17" t="n"/>
      <c r="H47" s="17" t="n"/>
      <c r="I47" s="18" t="n"/>
      <c r="J47" s="19" t="n"/>
      <c r="K47" s="15">
        <f>IF(N47="","",TEXT(INT(N47/($B$6*3600)),"00")&amp;":"&amp;TEXT(INT(MOD(N47,$B$6*3600)/($B$6*60)),"00")&amp;":"&amp;TEXT(INT(MOD(N47,$B$6*60)/$B$6),"00")&amp;":"&amp;TEXT(MOD(N47,$B$6),"00"))</f>
        <v/>
      </c>
      <c r="L47" s="17" t="n"/>
      <c r="N47">
        <f>IF(AND(I47="",J47=""),"",ROUND(I47*86400,0)*$B$6+N(J47))</f>
        <v/>
      </c>
      <c r="O47">
        <f>IF(N47="","",SUM(N$8:N46))</f>
        <v/>
      </c>
      <c r="P47">
        <f>IF(N47="","",MOD(ROUND($B$5*86400,0)*$B$6+O47,86400*$B$6))</f>
        <v/>
      </c>
      <c r="Q47">
        <f>IF(P47="","",INT(P47/($B$6*3600)))</f>
        <v/>
      </c>
      <c r="R47">
        <f>IF(OR(P47="",C47=""),"",MOD(P47-ROUND(MOD(C47,1)*86400,0)*$B$6+43200*$B$6,86400*$B$6)-43200*$B$6)</f>
        <v/>
      </c>
    </row>
    <row r="48">
      <c r="A48" s="15">
        <f>IF(N48="","",COUNT(N$9:N48))</f>
        <v/>
      </c>
      <c r="B48" s="15">
        <f>IF(P48="","",TEXT(INT(P48/($B$6*3600)),"00")&amp;":"&amp;TEXT(INT(MOD(P48,$B$6*3600)/($B$6*60)),"00")&amp;":"&amp;TEXT(INT(MOD(P48,$B$6*60)/$B$6),"00")&amp;":"&amp;TEXT(MOD(P48,$B$6),"00"))</f>
        <v/>
      </c>
      <c r="C48" s="16" t="n"/>
      <c r="D48" s="15">
        <f>IF(R48="","",IF(R48=0,"On time",IF(R48&gt;0,"Late ","Early ")&amp;TEXT(INT(ABS(R48)/($B$6*3600)),"00")&amp;":"&amp;TEXT(INT(MOD(ABS(R48),$B$6*3600)/($B$6*60)),"00")&amp;":"&amp;TEXT(INT(MOD(ABS(R48),$B$6*60)/$B$6),"00")&amp;":"&amp;TEXT(MOD(ABS(R48),$B$6),"00")))</f>
        <v/>
      </c>
      <c r="E48" s="17" t="n"/>
      <c r="F48" s="17" t="n"/>
      <c r="G48" s="17" t="n"/>
      <c r="H48" s="17" t="n"/>
      <c r="I48" s="18" t="n"/>
      <c r="J48" s="19" t="n"/>
      <c r="K48" s="15">
        <f>IF(N48="","",TEXT(INT(N48/($B$6*3600)),"00")&amp;":"&amp;TEXT(INT(MOD(N48,$B$6*3600)/($B$6*60)),"00")&amp;":"&amp;TEXT(INT(MOD(N48,$B$6*60)/$B$6),"00")&amp;":"&amp;TEXT(MOD(N48,$B$6),"00"))</f>
        <v/>
      </c>
      <c r="L48" s="17" t="n"/>
      <c r="N48">
        <f>IF(AND(I48="",J48=""),"",ROUND(I48*86400,0)*$B$6+N(J48))</f>
        <v/>
      </c>
      <c r="O48">
        <f>IF(N48="","",SUM(N$8:N47))</f>
        <v/>
      </c>
      <c r="P48">
        <f>IF(N48="","",MOD(ROUND($B$5*86400,0)*$B$6+O48,86400*$B$6))</f>
        <v/>
      </c>
      <c r="Q48">
        <f>IF(P48="","",INT(P48/($B$6*3600)))</f>
        <v/>
      </c>
      <c r="R48">
        <f>IF(OR(P48="",C48=""),"",MOD(P48-ROUND(MOD(C48,1)*86400,0)*$B$6+43200*$B$6,86400*$B$6)-43200*$B$6)</f>
        <v/>
      </c>
    </row>
    <row r="49">
      <c r="A49" s="15">
        <f>IF(N49="","",COUNT(N$9:N49))</f>
        <v/>
      </c>
      <c r="B49" s="15">
        <f>IF(P49="","",TEXT(INT(P49/($B$6*3600)),"00")&amp;":"&amp;TEXT(INT(MOD(P49,$B$6*3600)/($B$6*60)),"00")&amp;":"&amp;TEXT(INT(MOD(P49,$B$6*60)/$B$6),"00")&amp;":"&amp;TEXT(MOD(P49,$B$6),"00"))</f>
        <v/>
      </c>
      <c r="C49" s="16" t="n"/>
      <c r="D49" s="15">
        <f>IF(R49="","",IF(R49=0,"On time",IF(R49&gt;0,"Late ","Early ")&amp;TEXT(INT(ABS(R49)/($B$6*3600)),"00")&amp;":"&amp;TEXT(INT(MOD(ABS(R49),$B$6*3600)/($B$6*60)),"00")&amp;":"&amp;TEXT(INT(MOD(ABS(R49),$B$6*60)/$B$6),"00")&amp;":"&amp;TEXT(MOD(ABS(R49),$B$6),"00")))</f>
        <v/>
      </c>
      <c r="E49" s="17" t="n"/>
      <c r="F49" s="17" t="n"/>
      <c r="G49" s="17" t="n"/>
      <c r="H49" s="17" t="n"/>
      <c r="I49" s="18" t="n"/>
      <c r="J49" s="19" t="n"/>
      <c r="K49" s="15">
        <f>IF(N49="","",TEXT(INT(N49/($B$6*3600)),"00")&amp;":"&amp;TEXT(INT(MOD(N49,$B$6*3600)/($B$6*60)),"00")&amp;":"&amp;TEXT(INT(MOD(N49,$B$6*60)/$B$6),"00")&amp;":"&amp;TEXT(MOD(N49,$B$6),"00"))</f>
        <v/>
      </c>
      <c r="L49" s="17" t="n"/>
      <c r="N49">
        <f>IF(AND(I49="",J49=""),"",ROUND(I49*86400,0)*$B$6+N(J49))</f>
        <v/>
      </c>
      <c r="O49">
        <f>IF(N49="","",SUM(N$8:N48))</f>
        <v/>
      </c>
      <c r="P49">
        <f>IF(N49="","",MOD(ROUND($B$5*86400,0)*$B$6+O49,86400*$B$6))</f>
        <v/>
      </c>
      <c r="Q49">
        <f>IF(P49="","",INT(P49/($B$6*3600)))</f>
        <v/>
      </c>
      <c r="R49">
        <f>IF(OR(P49="",C49=""),"",MOD(P49-ROUND(MOD(C49,1)*86400,0)*$B$6+43200*$B$6,86400*$B$6)-43200*$B$6)</f>
        <v/>
      </c>
    </row>
    <row r="50">
      <c r="A50" s="15">
        <f>IF(N50="","",COUNT(N$9:N50))</f>
        <v/>
      </c>
      <c r="B50" s="15">
        <f>IF(P50="","",TEXT(INT(P50/($B$6*3600)),"00")&amp;":"&amp;TEXT(INT(MOD(P50,$B$6*3600)/($B$6*60)),"00")&amp;":"&amp;TEXT(INT(MOD(P50,$B$6*60)/$B$6),"00")&amp;":"&amp;TEXT(MOD(P50,$B$6),"00"))</f>
        <v/>
      </c>
      <c r="C50" s="16" t="n"/>
      <c r="D50" s="15">
        <f>IF(R50="","",IF(R50=0,"On time",IF(R50&gt;0,"Late ","Early ")&amp;TEXT(INT(ABS(R50)/($B$6*3600)),"00")&amp;":"&amp;TEXT(INT(MOD(ABS(R50),$B$6*3600)/($B$6*60)),"00")&amp;":"&amp;TEXT(INT(MOD(ABS(R50),$B$6*60)/$B$6),"00")&amp;":"&amp;TEXT(MOD(ABS(R50),$B$6),"00")))</f>
        <v/>
      </c>
      <c r="E50" s="17" t="n"/>
      <c r="F50" s="17" t="n"/>
      <c r="G50" s="17" t="n"/>
      <c r="H50" s="17" t="n"/>
      <c r="I50" s="18" t="n"/>
      <c r="J50" s="19" t="n"/>
      <c r="K50" s="15">
        <f>IF(N50="","",TEXT(INT(N50/($B$6*3600)),"00")&amp;":"&amp;TEXT(INT(MOD(N50,$B$6*3600)/($B$6*60)),"00")&amp;":"&amp;TEXT(INT(MOD(N50,$B$6*60)/$B$6),"00")&amp;":"&amp;TEXT(MOD(N50,$B$6),"00"))</f>
        <v/>
      </c>
      <c r="L50" s="17" t="n"/>
      <c r="N50">
        <f>IF(AND(I50="",J50=""),"",ROUND(I50*86400,0)*$B$6+N(J50))</f>
        <v/>
      </c>
      <c r="O50">
        <f>IF(N50="","",SUM(N$8:N49))</f>
        <v/>
      </c>
      <c r="P50">
        <f>IF(N50="","",MOD(ROUND($B$5*86400,0)*$B$6+O50,86400*$B$6))</f>
        <v/>
      </c>
      <c r="Q50">
        <f>IF(P50="","",INT(P50/($B$6*3600)))</f>
        <v/>
      </c>
      <c r="R50">
        <f>IF(OR(P50="",C50=""),"",MOD(P50-ROUND(MOD(C50,1)*86400,0)*$B$6+43200*$B$6,86400*$B$6)-43200*$B$6)</f>
        <v/>
      </c>
    </row>
    <row r="51">
      <c r="A51" s="15">
        <f>IF(N51="","",COUNT(N$9:N51))</f>
        <v/>
      </c>
      <c r="B51" s="15">
        <f>IF(P51="","",TEXT(INT(P51/($B$6*3600)),"00")&amp;":"&amp;TEXT(INT(MOD(P51,$B$6*3600)/($B$6*60)),"00")&amp;":"&amp;TEXT(INT(MOD(P51,$B$6*60)/$B$6),"00")&amp;":"&amp;TEXT(MOD(P51,$B$6),"00"))</f>
        <v/>
      </c>
      <c r="C51" s="16" t="n"/>
      <c r="D51" s="15">
        <f>IF(R51="","",IF(R51=0,"On time",IF(R51&gt;0,"Late ","Early ")&amp;TEXT(INT(ABS(R51)/($B$6*3600)),"00")&amp;":"&amp;TEXT(INT(MOD(ABS(R51),$B$6*3600)/($B$6*60)),"00")&amp;":"&amp;TEXT(INT(MOD(ABS(R51),$B$6*60)/$B$6),"00")&amp;":"&amp;TEXT(MOD(ABS(R51),$B$6),"00")))</f>
        <v/>
      </c>
      <c r="E51" s="17" t="n"/>
      <c r="F51" s="17" t="n"/>
      <c r="G51" s="17" t="n"/>
      <c r="H51" s="17" t="n"/>
      <c r="I51" s="18" t="n"/>
      <c r="J51" s="19" t="n"/>
      <c r="K51" s="15">
        <f>IF(N51="","",TEXT(INT(N51/($B$6*3600)),"00")&amp;":"&amp;TEXT(INT(MOD(N51,$B$6*3600)/($B$6*60)),"00")&amp;":"&amp;TEXT(INT(MOD(N51,$B$6*60)/$B$6),"00")&amp;":"&amp;TEXT(MOD(N51,$B$6),"00"))</f>
        <v/>
      </c>
      <c r="L51" s="17" t="n"/>
      <c r="N51">
        <f>IF(AND(I51="",J51=""),"",ROUND(I51*86400,0)*$B$6+N(J51))</f>
        <v/>
      </c>
      <c r="O51">
        <f>IF(N51="","",SUM(N$8:N50))</f>
        <v/>
      </c>
      <c r="P51">
        <f>IF(N51="","",MOD(ROUND($B$5*86400,0)*$B$6+O51,86400*$B$6))</f>
        <v/>
      </c>
      <c r="Q51">
        <f>IF(P51="","",INT(P51/($B$6*3600)))</f>
        <v/>
      </c>
      <c r="R51">
        <f>IF(OR(P51="",C51=""),"",MOD(P51-ROUND(MOD(C51,1)*86400,0)*$B$6+43200*$B$6,86400*$B$6)-43200*$B$6)</f>
        <v/>
      </c>
    </row>
    <row r="52">
      <c r="A52" s="15">
        <f>IF(N52="","",COUNT(N$9:N52))</f>
        <v/>
      </c>
      <c r="B52" s="15">
        <f>IF(P52="","",TEXT(INT(P52/($B$6*3600)),"00")&amp;":"&amp;TEXT(INT(MOD(P52,$B$6*3600)/($B$6*60)),"00")&amp;":"&amp;TEXT(INT(MOD(P52,$B$6*60)/$B$6),"00")&amp;":"&amp;TEXT(MOD(P52,$B$6),"00"))</f>
        <v/>
      </c>
      <c r="C52" s="16" t="n"/>
      <c r="D52" s="15">
        <f>IF(R52="","",IF(R52=0,"On time",IF(R52&gt;0,"Late ","Early ")&amp;TEXT(INT(ABS(R52)/($B$6*3600)),"00")&amp;":"&amp;TEXT(INT(MOD(ABS(R52),$B$6*3600)/($B$6*60)),"00")&amp;":"&amp;TEXT(INT(MOD(ABS(R52),$B$6*60)/$B$6),"00")&amp;":"&amp;TEXT(MOD(ABS(R52),$B$6),"00")))</f>
        <v/>
      </c>
      <c r="E52" s="17" t="n"/>
      <c r="F52" s="17" t="n"/>
      <c r="G52" s="17" t="n"/>
      <c r="H52" s="17" t="n"/>
      <c r="I52" s="18" t="n"/>
      <c r="J52" s="19" t="n"/>
      <c r="K52" s="15">
        <f>IF(N52="","",TEXT(INT(N52/($B$6*3600)),"00")&amp;":"&amp;TEXT(INT(MOD(N52,$B$6*3600)/($B$6*60)),"00")&amp;":"&amp;TEXT(INT(MOD(N52,$B$6*60)/$B$6),"00")&amp;":"&amp;TEXT(MOD(N52,$B$6),"00"))</f>
        <v/>
      </c>
      <c r="L52" s="17" t="n"/>
      <c r="N52">
        <f>IF(AND(I52="",J52=""),"",ROUND(I52*86400,0)*$B$6+N(J52))</f>
        <v/>
      </c>
      <c r="O52">
        <f>IF(N52="","",SUM(N$8:N51))</f>
        <v/>
      </c>
      <c r="P52">
        <f>IF(N52="","",MOD(ROUND($B$5*86400,0)*$B$6+O52,86400*$B$6))</f>
        <v/>
      </c>
      <c r="Q52">
        <f>IF(P52="","",INT(P52/($B$6*3600)))</f>
        <v/>
      </c>
      <c r="R52">
        <f>IF(OR(P52="",C52=""),"",MOD(P52-ROUND(MOD(C52,1)*86400,0)*$B$6+43200*$B$6,86400*$B$6)-43200*$B$6)</f>
        <v/>
      </c>
    </row>
    <row r="53">
      <c r="A53" s="15">
        <f>IF(N53="","",COUNT(N$9:N53))</f>
        <v/>
      </c>
      <c r="B53" s="15">
        <f>IF(P53="","",TEXT(INT(P53/($B$6*3600)),"00")&amp;":"&amp;TEXT(INT(MOD(P53,$B$6*3600)/($B$6*60)),"00")&amp;":"&amp;TEXT(INT(MOD(P53,$B$6*60)/$B$6),"00")&amp;":"&amp;TEXT(MOD(P53,$B$6),"00"))</f>
        <v/>
      </c>
      <c r="C53" s="16" t="n"/>
      <c r="D53" s="15">
        <f>IF(R53="","",IF(R53=0,"On time",IF(R53&gt;0,"Late ","Early ")&amp;TEXT(INT(ABS(R53)/($B$6*3600)),"00")&amp;":"&amp;TEXT(INT(MOD(ABS(R53),$B$6*3600)/($B$6*60)),"00")&amp;":"&amp;TEXT(INT(MOD(ABS(R53),$B$6*60)/$B$6),"00")&amp;":"&amp;TEXT(MOD(ABS(R53),$B$6),"00")))</f>
        <v/>
      </c>
      <c r="E53" s="17" t="n"/>
      <c r="F53" s="17" t="n"/>
      <c r="G53" s="17" t="n"/>
      <c r="H53" s="17" t="n"/>
      <c r="I53" s="18" t="n"/>
      <c r="J53" s="19" t="n"/>
      <c r="K53" s="15">
        <f>IF(N53="","",TEXT(INT(N53/($B$6*3600)),"00")&amp;":"&amp;TEXT(INT(MOD(N53,$B$6*3600)/($B$6*60)),"00")&amp;":"&amp;TEXT(INT(MOD(N53,$B$6*60)/$B$6),"00")&amp;":"&amp;TEXT(MOD(N53,$B$6),"00"))</f>
        <v/>
      </c>
      <c r="L53" s="17" t="n"/>
      <c r="N53">
        <f>IF(AND(I53="",J53=""),"",ROUND(I53*86400,0)*$B$6+N(J53))</f>
        <v/>
      </c>
      <c r="O53">
        <f>IF(N53="","",SUM(N$8:N52))</f>
        <v/>
      </c>
      <c r="P53">
        <f>IF(N53="","",MOD(ROUND($B$5*86400,0)*$B$6+O53,86400*$B$6))</f>
        <v/>
      </c>
      <c r="Q53">
        <f>IF(P53="","",INT(P53/($B$6*3600)))</f>
        <v/>
      </c>
      <c r="R53">
        <f>IF(OR(P53="",C53=""),"",MOD(P53-ROUND(MOD(C53,1)*86400,0)*$B$6+43200*$B$6,86400*$B$6)-43200*$B$6)</f>
        <v/>
      </c>
    </row>
    <row r="54">
      <c r="A54" s="15">
        <f>IF(N54="","",COUNT(N$9:N54))</f>
        <v/>
      </c>
      <c r="B54" s="15">
        <f>IF(P54="","",TEXT(INT(P54/($B$6*3600)),"00")&amp;":"&amp;TEXT(INT(MOD(P54,$B$6*3600)/($B$6*60)),"00")&amp;":"&amp;TEXT(INT(MOD(P54,$B$6*60)/$B$6),"00")&amp;":"&amp;TEXT(MOD(P54,$B$6),"00"))</f>
        <v/>
      </c>
      <c r="C54" s="16" t="n"/>
      <c r="D54" s="15">
        <f>IF(R54="","",IF(R54=0,"On time",IF(R54&gt;0,"Late ","Early ")&amp;TEXT(INT(ABS(R54)/($B$6*3600)),"00")&amp;":"&amp;TEXT(INT(MOD(ABS(R54),$B$6*3600)/($B$6*60)),"00")&amp;":"&amp;TEXT(INT(MOD(ABS(R54),$B$6*60)/$B$6),"00")&amp;":"&amp;TEXT(MOD(ABS(R54),$B$6),"00")))</f>
        <v/>
      </c>
      <c r="E54" s="17" t="n"/>
      <c r="F54" s="17" t="n"/>
      <c r="G54" s="17" t="n"/>
      <c r="H54" s="17" t="n"/>
      <c r="I54" s="18" t="n"/>
      <c r="J54" s="19" t="n"/>
      <c r="K54" s="15">
        <f>IF(N54="","",TEXT(INT(N54/($B$6*3600)),"00")&amp;":"&amp;TEXT(INT(MOD(N54,$B$6*3600)/($B$6*60)),"00")&amp;":"&amp;TEXT(INT(MOD(N54,$B$6*60)/$B$6),"00")&amp;":"&amp;TEXT(MOD(N54,$B$6),"00"))</f>
        <v/>
      </c>
      <c r="L54" s="17" t="n"/>
      <c r="N54">
        <f>IF(AND(I54="",J54=""),"",ROUND(I54*86400,0)*$B$6+N(J54))</f>
        <v/>
      </c>
      <c r="O54">
        <f>IF(N54="","",SUM(N$8:N53))</f>
        <v/>
      </c>
      <c r="P54">
        <f>IF(N54="","",MOD(ROUND($B$5*86400,0)*$B$6+O54,86400*$B$6))</f>
        <v/>
      </c>
      <c r="Q54">
        <f>IF(P54="","",INT(P54/($B$6*3600)))</f>
        <v/>
      </c>
      <c r="R54">
        <f>IF(OR(P54="",C54=""),"",MOD(P54-ROUND(MOD(C54,1)*86400,0)*$B$6+43200*$B$6,86400*$B$6)-43200*$B$6)</f>
        <v/>
      </c>
    </row>
    <row r="55">
      <c r="A55" s="15">
        <f>IF(N55="","",COUNT(N$9:N55))</f>
        <v/>
      </c>
      <c r="B55" s="15">
        <f>IF(P55="","",TEXT(INT(P55/($B$6*3600)),"00")&amp;":"&amp;TEXT(INT(MOD(P55,$B$6*3600)/($B$6*60)),"00")&amp;":"&amp;TEXT(INT(MOD(P55,$B$6*60)/$B$6),"00")&amp;":"&amp;TEXT(MOD(P55,$B$6),"00"))</f>
        <v/>
      </c>
      <c r="C55" s="16" t="n"/>
      <c r="D55" s="15">
        <f>IF(R55="","",IF(R55=0,"On time",IF(R55&gt;0,"Late ","Early ")&amp;TEXT(INT(ABS(R55)/($B$6*3600)),"00")&amp;":"&amp;TEXT(INT(MOD(ABS(R55),$B$6*3600)/($B$6*60)),"00")&amp;":"&amp;TEXT(INT(MOD(ABS(R55),$B$6*60)/$B$6),"00")&amp;":"&amp;TEXT(MOD(ABS(R55),$B$6),"00")))</f>
        <v/>
      </c>
      <c r="E55" s="17" t="n"/>
      <c r="F55" s="17" t="n"/>
      <c r="G55" s="17" t="n"/>
      <c r="H55" s="17" t="n"/>
      <c r="I55" s="18" t="n"/>
      <c r="J55" s="19" t="n"/>
      <c r="K55" s="15">
        <f>IF(N55="","",TEXT(INT(N55/($B$6*3600)),"00")&amp;":"&amp;TEXT(INT(MOD(N55,$B$6*3600)/($B$6*60)),"00")&amp;":"&amp;TEXT(INT(MOD(N55,$B$6*60)/$B$6),"00")&amp;":"&amp;TEXT(MOD(N55,$B$6),"00"))</f>
        <v/>
      </c>
      <c r="L55" s="17" t="n"/>
      <c r="N55">
        <f>IF(AND(I55="",J55=""),"",ROUND(I55*86400,0)*$B$6+N(J55))</f>
        <v/>
      </c>
      <c r="O55">
        <f>IF(N55="","",SUM(N$8:N54))</f>
        <v/>
      </c>
      <c r="P55">
        <f>IF(N55="","",MOD(ROUND($B$5*86400,0)*$B$6+O55,86400*$B$6))</f>
        <v/>
      </c>
      <c r="Q55">
        <f>IF(P55="","",INT(P55/($B$6*3600)))</f>
        <v/>
      </c>
      <c r="R55">
        <f>IF(OR(P55="",C55=""),"",MOD(P55-ROUND(MOD(C55,1)*86400,0)*$B$6+43200*$B$6,86400*$B$6)-43200*$B$6)</f>
        <v/>
      </c>
    </row>
    <row r="56">
      <c r="A56" s="15">
        <f>IF(N56="","",COUNT(N$9:N56))</f>
        <v/>
      </c>
      <c r="B56" s="15">
        <f>IF(P56="","",TEXT(INT(P56/($B$6*3600)),"00")&amp;":"&amp;TEXT(INT(MOD(P56,$B$6*3600)/($B$6*60)),"00")&amp;":"&amp;TEXT(INT(MOD(P56,$B$6*60)/$B$6),"00")&amp;":"&amp;TEXT(MOD(P56,$B$6),"00"))</f>
        <v/>
      </c>
      <c r="C56" s="16" t="n"/>
      <c r="D56" s="15">
        <f>IF(R56="","",IF(R56=0,"On time",IF(R56&gt;0,"Late ","Early ")&amp;TEXT(INT(ABS(R56)/($B$6*3600)),"00")&amp;":"&amp;TEXT(INT(MOD(ABS(R56),$B$6*3600)/($B$6*60)),"00")&amp;":"&amp;TEXT(INT(MOD(ABS(R56),$B$6*60)/$B$6),"00")&amp;":"&amp;TEXT(MOD(ABS(R56),$B$6),"00")))</f>
        <v/>
      </c>
      <c r="E56" s="17" t="n"/>
      <c r="F56" s="17" t="n"/>
      <c r="G56" s="17" t="n"/>
      <c r="H56" s="17" t="n"/>
      <c r="I56" s="18" t="n"/>
      <c r="J56" s="19" t="n"/>
      <c r="K56" s="15">
        <f>IF(N56="","",TEXT(INT(N56/($B$6*3600)),"00")&amp;":"&amp;TEXT(INT(MOD(N56,$B$6*3600)/($B$6*60)),"00")&amp;":"&amp;TEXT(INT(MOD(N56,$B$6*60)/$B$6),"00")&amp;":"&amp;TEXT(MOD(N56,$B$6),"00"))</f>
        <v/>
      </c>
      <c r="L56" s="17" t="n"/>
      <c r="N56">
        <f>IF(AND(I56="",J56=""),"",ROUND(I56*86400,0)*$B$6+N(J56))</f>
        <v/>
      </c>
      <c r="O56">
        <f>IF(N56="","",SUM(N$8:N55))</f>
        <v/>
      </c>
      <c r="P56">
        <f>IF(N56="","",MOD(ROUND($B$5*86400,0)*$B$6+O56,86400*$B$6))</f>
        <v/>
      </c>
      <c r="Q56">
        <f>IF(P56="","",INT(P56/($B$6*3600)))</f>
        <v/>
      </c>
      <c r="R56">
        <f>IF(OR(P56="",C56=""),"",MOD(P56-ROUND(MOD(C56,1)*86400,0)*$B$6+43200*$B$6,86400*$B$6)-43200*$B$6)</f>
        <v/>
      </c>
    </row>
    <row r="57">
      <c r="A57" s="15">
        <f>IF(N57="","",COUNT(N$9:N57))</f>
        <v/>
      </c>
      <c r="B57" s="15">
        <f>IF(P57="","",TEXT(INT(P57/($B$6*3600)),"00")&amp;":"&amp;TEXT(INT(MOD(P57,$B$6*3600)/($B$6*60)),"00")&amp;":"&amp;TEXT(INT(MOD(P57,$B$6*60)/$B$6),"00")&amp;":"&amp;TEXT(MOD(P57,$B$6),"00"))</f>
        <v/>
      </c>
      <c r="C57" s="16" t="n"/>
      <c r="D57" s="15">
        <f>IF(R57="","",IF(R57=0,"On time",IF(R57&gt;0,"Late ","Early ")&amp;TEXT(INT(ABS(R57)/($B$6*3600)),"00")&amp;":"&amp;TEXT(INT(MOD(ABS(R57),$B$6*3600)/($B$6*60)),"00")&amp;":"&amp;TEXT(INT(MOD(ABS(R57),$B$6*60)/$B$6),"00")&amp;":"&amp;TEXT(MOD(ABS(R57),$B$6),"00")))</f>
        <v/>
      </c>
      <c r="E57" s="17" t="n"/>
      <c r="F57" s="17" t="n"/>
      <c r="G57" s="17" t="n"/>
      <c r="H57" s="17" t="n"/>
      <c r="I57" s="18" t="n"/>
      <c r="J57" s="19" t="n"/>
      <c r="K57" s="15">
        <f>IF(N57="","",TEXT(INT(N57/($B$6*3600)),"00")&amp;":"&amp;TEXT(INT(MOD(N57,$B$6*3600)/($B$6*60)),"00")&amp;":"&amp;TEXT(INT(MOD(N57,$B$6*60)/$B$6),"00")&amp;":"&amp;TEXT(MOD(N57,$B$6),"00"))</f>
        <v/>
      </c>
      <c r="L57" s="17" t="n"/>
      <c r="N57">
        <f>IF(AND(I57="",J57=""),"",ROUND(I57*86400,0)*$B$6+N(J57))</f>
        <v/>
      </c>
      <c r="O57">
        <f>IF(N57="","",SUM(N$8:N56))</f>
        <v/>
      </c>
      <c r="P57">
        <f>IF(N57="","",MOD(ROUND($B$5*86400,0)*$B$6+O57,86400*$B$6))</f>
        <v/>
      </c>
      <c r="Q57">
        <f>IF(P57="","",INT(P57/($B$6*3600)))</f>
        <v/>
      </c>
      <c r="R57">
        <f>IF(OR(P57="",C57=""),"",MOD(P57-ROUND(MOD(C57,1)*86400,0)*$B$6+43200*$B$6,86400*$B$6)-43200*$B$6)</f>
        <v/>
      </c>
    </row>
    <row r="58">
      <c r="A58" s="15">
        <f>IF(N58="","",COUNT(N$9:N58))</f>
        <v/>
      </c>
      <c r="B58" s="15">
        <f>IF(P58="","",TEXT(INT(P58/($B$6*3600)),"00")&amp;":"&amp;TEXT(INT(MOD(P58,$B$6*3600)/($B$6*60)),"00")&amp;":"&amp;TEXT(INT(MOD(P58,$B$6*60)/$B$6),"00")&amp;":"&amp;TEXT(MOD(P58,$B$6),"00"))</f>
        <v/>
      </c>
      <c r="C58" s="16" t="n"/>
      <c r="D58" s="15">
        <f>IF(R58="","",IF(R58=0,"On time",IF(R58&gt;0,"Late ","Early ")&amp;TEXT(INT(ABS(R58)/($B$6*3600)),"00")&amp;":"&amp;TEXT(INT(MOD(ABS(R58),$B$6*3600)/($B$6*60)),"00")&amp;":"&amp;TEXT(INT(MOD(ABS(R58),$B$6*60)/$B$6),"00")&amp;":"&amp;TEXT(MOD(ABS(R58),$B$6),"00")))</f>
        <v/>
      </c>
      <c r="E58" s="17" t="n"/>
      <c r="F58" s="17" t="n"/>
      <c r="G58" s="17" t="n"/>
      <c r="H58" s="17" t="n"/>
      <c r="I58" s="18" t="n"/>
      <c r="J58" s="19" t="n"/>
      <c r="K58" s="15">
        <f>IF(N58="","",TEXT(INT(N58/($B$6*3600)),"00")&amp;":"&amp;TEXT(INT(MOD(N58,$B$6*3600)/($B$6*60)),"00")&amp;":"&amp;TEXT(INT(MOD(N58,$B$6*60)/$B$6),"00")&amp;":"&amp;TEXT(MOD(N58,$B$6),"00"))</f>
        <v/>
      </c>
      <c r="L58" s="17" t="n"/>
      <c r="N58">
        <f>IF(AND(I58="",J58=""),"",ROUND(I58*86400,0)*$B$6+N(J58))</f>
        <v/>
      </c>
      <c r="O58">
        <f>IF(N58="","",SUM(N$8:N57))</f>
        <v/>
      </c>
      <c r="P58">
        <f>IF(N58="","",MOD(ROUND($B$5*86400,0)*$B$6+O58,86400*$B$6))</f>
        <v/>
      </c>
      <c r="Q58">
        <f>IF(P58="","",INT(P58/($B$6*3600)))</f>
        <v/>
      </c>
      <c r="R58">
        <f>IF(OR(P58="",C58=""),"",MOD(P58-ROUND(MOD(C58,1)*86400,0)*$B$6+43200*$B$6,86400*$B$6)-43200*$B$6)</f>
        <v/>
      </c>
    </row>
    <row r="59">
      <c r="A59" s="15">
        <f>IF(N59="","",COUNT(N$9:N59))</f>
        <v/>
      </c>
      <c r="B59" s="15">
        <f>IF(P59="","",TEXT(INT(P59/($B$6*3600)),"00")&amp;":"&amp;TEXT(INT(MOD(P59,$B$6*3600)/($B$6*60)),"00")&amp;":"&amp;TEXT(INT(MOD(P59,$B$6*60)/$B$6),"00")&amp;":"&amp;TEXT(MOD(P59,$B$6),"00"))</f>
        <v/>
      </c>
      <c r="C59" s="16" t="n"/>
      <c r="D59" s="15">
        <f>IF(R59="","",IF(R59=0,"On time",IF(R59&gt;0,"Late ","Early ")&amp;TEXT(INT(ABS(R59)/($B$6*3600)),"00")&amp;":"&amp;TEXT(INT(MOD(ABS(R59),$B$6*3600)/($B$6*60)),"00")&amp;":"&amp;TEXT(INT(MOD(ABS(R59),$B$6*60)/$B$6),"00")&amp;":"&amp;TEXT(MOD(ABS(R59),$B$6),"00")))</f>
        <v/>
      </c>
      <c r="E59" s="17" t="n"/>
      <c r="F59" s="17" t="n"/>
      <c r="G59" s="17" t="n"/>
      <c r="H59" s="17" t="n"/>
      <c r="I59" s="18" t="n"/>
      <c r="J59" s="19" t="n"/>
      <c r="K59" s="15">
        <f>IF(N59="","",TEXT(INT(N59/($B$6*3600)),"00")&amp;":"&amp;TEXT(INT(MOD(N59,$B$6*3600)/($B$6*60)),"00")&amp;":"&amp;TEXT(INT(MOD(N59,$B$6*60)/$B$6),"00")&amp;":"&amp;TEXT(MOD(N59,$B$6),"00"))</f>
        <v/>
      </c>
      <c r="L59" s="17" t="n"/>
      <c r="N59">
        <f>IF(AND(I59="",J59=""),"",ROUND(I59*86400,0)*$B$6+N(J59))</f>
        <v/>
      </c>
      <c r="O59">
        <f>IF(N59="","",SUM(N$8:N58))</f>
        <v/>
      </c>
      <c r="P59">
        <f>IF(N59="","",MOD(ROUND($B$5*86400,0)*$B$6+O59,86400*$B$6))</f>
        <v/>
      </c>
      <c r="Q59">
        <f>IF(P59="","",INT(P59/($B$6*3600)))</f>
        <v/>
      </c>
      <c r="R59">
        <f>IF(OR(P59="",C59=""),"",MOD(P59-ROUND(MOD(C59,1)*86400,0)*$B$6+43200*$B$6,86400*$B$6)-43200*$B$6)</f>
        <v/>
      </c>
    </row>
    <row r="60">
      <c r="A60" s="15">
        <f>IF(N60="","",COUNT(N$9:N60))</f>
        <v/>
      </c>
      <c r="B60" s="15">
        <f>IF(P60="","",TEXT(INT(P60/($B$6*3600)),"00")&amp;":"&amp;TEXT(INT(MOD(P60,$B$6*3600)/($B$6*60)),"00")&amp;":"&amp;TEXT(INT(MOD(P60,$B$6*60)/$B$6),"00")&amp;":"&amp;TEXT(MOD(P60,$B$6),"00"))</f>
        <v/>
      </c>
      <c r="C60" s="16" t="n"/>
      <c r="D60" s="15">
        <f>IF(R60="","",IF(R60=0,"On time",IF(R60&gt;0,"Late ","Early ")&amp;TEXT(INT(ABS(R60)/($B$6*3600)),"00")&amp;":"&amp;TEXT(INT(MOD(ABS(R60),$B$6*3600)/($B$6*60)),"00")&amp;":"&amp;TEXT(INT(MOD(ABS(R60),$B$6*60)/$B$6),"00")&amp;":"&amp;TEXT(MOD(ABS(R60),$B$6),"00")))</f>
        <v/>
      </c>
      <c r="E60" s="17" t="n"/>
      <c r="F60" s="17" t="n"/>
      <c r="G60" s="17" t="n"/>
      <c r="H60" s="17" t="n"/>
      <c r="I60" s="18" t="n"/>
      <c r="J60" s="19" t="n"/>
      <c r="K60" s="15">
        <f>IF(N60="","",TEXT(INT(N60/($B$6*3600)),"00")&amp;":"&amp;TEXT(INT(MOD(N60,$B$6*3600)/($B$6*60)),"00")&amp;":"&amp;TEXT(INT(MOD(N60,$B$6*60)/$B$6),"00")&amp;":"&amp;TEXT(MOD(N60,$B$6),"00"))</f>
        <v/>
      </c>
      <c r="L60" s="17" t="n"/>
      <c r="N60">
        <f>IF(AND(I60="",J60=""),"",ROUND(I60*86400,0)*$B$6+N(J60))</f>
        <v/>
      </c>
      <c r="O60">
        <f>IF(N60="","",SUM(N$8:N59))</f>
        <v/>
      </c>
      <c r="P60">
        <f>IF(N60="","",MOD(ROUND($B$5*86400,0)*$B$6+O60,86400*$B$6))</f>
        <v/>
      </c>
      <c r="Q60">
        <f>IF(P60="","",INT(P60/($B$6*3600)))</f>
        <v/>
      </c>
      <c r="R60">
        <f>IF(OR(P60="",C60=""),"",MOD(P60-ROUND(MOD(C60,1)*86400,0)*$B$6+43200*$B$6,86400*$B$6)-43200*$B$6)</f>
        <v/>
      </c>
    </row>
    <row r="61">
      <c r="A61" s="15">
        <f>IF(N61="","",COUNT(N$9:N61))</f>
        <v/>
      </c>
      <c r="B61" s="15">
        <f>IF(P61="","",TEXT(INT(P61/($B$6*3600)),"00")&amp;":"&amp;TEXT(INT(MOD(P61,$B$6*3600)/($B$6*60)),"00")&amp;":"&amp;TEXT(INT(MOD(P61,$B$6*60)/$B$6),"00")&amp;":"&amp;TEXT(MOD(P61,$B$6),"00"))</f>
        <v/>
      </c>
      <c r="C61" s="16" t="n"/>
      <c r="D61" s="15">
        <f>IF(R61="","",IF(R61=0,"On time",IF(R61&gt;0,"Late ","Early ")&amp;TEXT(INT(ABS(R61)/($B$6*3600)),"00")&amp;":"&amp;TEXT(INT(MOD(ABS(R61),$B$6*3600)/($B$6*60)),"00")&amp;":"&amp;TEXT(INT(MOD(ABS(R61),$B$6*60)/$B$6),"00")&amp;":"&amp;TEXT(MOD(ABS(R61),$B$6),"00")))</f>
        <v/>
      </c>
      <c r="E61" s="17" t="n"/>
      <c r="F61" s="17" t="n"/>
      <c r="G61" s="17" t="n"/>
      <c r="H61" s="17" t="n"/>
      <c r="I61" s="18" t="n"/>
      <c r="J61" s="19" t="n"/>
      <c r="K61" s="15">
        <f>IF(N61="","",TEXT(INT(N61/($B$6*3600)),"00")&amp;":"&amp;TEXT(INT(MOD(N61,$B$6*3600)/($B$6*60)),"00")&amp;":"&amp;TEXT(INT(MOD(N61,$B$6*60)/$B$6),"00")&amp;":"&amp;TEXT(MOD(N61,$B$6),"00"))</f>
        <v/>
      </c>
      <c r="L61" s="17" t="n"/>
      <c r="N61">
        <f>IF(AND(I61="",J61=""),"",ROUND(I61*86400,0)*$B$6+N(J61))</f>
        <v/>
      </c>
      <c r="O61">
        <f>IF(N61="","",SUM(N$8:N60))</f>
        <v/>
      </c>
      <c r="P61">
        <f>IF(N61="","",MOD(ROUND($B$5*86400,0)*$B$6+O61,86400*$B$6))</f>
        <v/>
      </c>
      <c r="Q61">
        <f>IF(P61="","",INT(P61/($B$6*3600)))</f>
        <v/>
      </c>
      <c r="R61">
        <f>IF(OR(P61="",C61=""),"",MOD(P61-ROUND(MOD(C61,1)*86400,0)*$B$6+43200*$B$6,86400*$B$6)-43200*$B$6)</f>
        <v/>
      </c>
    </row>
    <row r="62">
      <c r="A62" s="15">
        <f>IF(N62="","",COUNT(N$9:N62))</f>
        <v/>
      </c>
      <c r="B62" s="15">
        <f>IF(P62="","",TEXT(INT(P62/($B$6*3600)),"00")&amp;":"&amp;TEXT(INT(MOD(P62,$B$6*3600)/($B$6*60)),"00")&amp;":"&amp;TEXT(INT(MOD(P62,$B$6*60)/$B$6),"00")&amp;":"&amp;TEXT(MOD(P62,$B$6),"00"))</f>
        <v/>
      </c>
      <c r="C62" s="16" t="n"/>
      <c r="D62" s="15">
        <f>IF(R62="","",IF(R62=0,"On time",IF(R62&gt;0,"Late ","Early ")&amp;TEXT(INT(ABS(R62)/($B$6*3600)),"00")&amp;":"&amp;TEXT(INT(MOD(ABS(R62),$B$6*3600)/($B$6*60)),"00")&amp;":"&amp;TEXT(INT(MOD(ABS(R62),$B$6*60)/$B$6),"00")&amp;":"&amp;TEXT(MOD(ABS(R62),$B$6),"00")))</f>
        <v/>
      </c>
      <c r="E62" s="17" t="n"/>
      <c r="F62" s="17" t="n"/>
      <c r="G62" s="17" t="n"/>
      <c r="H62" s="17" t="n"/>
      <c r="I62" s="18" t="n"/>
      <c r="J62" s="19" t="n"/>
      <c r="K62" s="15">
        <f>IF(N62="","",TEXT(INT(N62/($B$6*3600)),"00")&amp;":"&amp;TEXT(INT(MOD(N62,$B$6*3600)/($B$6*60)),"00")&amp;":"&amp;TEXT(INT(MOD(N62,$B$6*60)/$B$6),"00")&amp;":"&amp;TEXT(MOD(N62,$B$6),"00"))</f>
        <v/>
      </c>
      <c r="L62" s="17" t="n"/>
      <c r="N62">
        <f>IF(AND(I62="",J62=""),"",ROUND(I62*86400,0)*$B$6+N(J62))</f>
        <v/>
      </c>
      <c r="O62">
        <f>IF(N62="","",SUM(N$8:N61))</f>
        <v/>
      </c>
      <c r="P62">
        <f>IF(N62="","",MOD(ROUND($B$5*86400,0)*$B$6+O62,86400*$B$6))</f>
        <v/>
      </c>
      <c r="Q62">
        <f>IF(P62="","",INT(P62/($B$6*3600)))</f>
        <v/>
      </c>
      <c r="R62">
        <f>IF(OR(P62="",C62=""),"",MOD(P62-ROUND(MOD(C62,1)*86400,0)*$B$6+43200*$B$6,86400*$B$6)-43200*$B$6)</f>
        <v/>
      </c>
    </row>
    <row r="63">
      <c r="A63" s="15">
        <f>IF(N63="","",COUNT(N$9:N63))</f>
        <v/>
      </c>
      <c r="B63" s="15">
        <f>IF(P63="","",TEXT(INT(P63/($B$6*3600)),"00")&amp;":"&amp;TEXT(INT(MOD(P63,$B$6*3600)/($B$6*60)),"00")&amp;":"&amp;TEXT(INT(MOD(P63,$B$6*60)/$B$6),"00")&amp;":"&amp;TEXT(MOD(P63,$B$6),"00"))</f>
        <v/>
      </c>
      <c r="C63" s="16" t="n"/>
      <c r="D63" s="15">
        <f>IF(R63="","",IF(R63=0,"On time",IF(R63&gt;0,"Late ","Early ")&amp;TEXT(INT(ABS(R63)/($B$6*3600)),"00")&amp;":"&amp;TEXT(INT(MOD(ABS(R63),$B$6*3600)/($B$6*60)),"00")&amp;":"&amp;TEXT(INT(MOD(ABS(R63),$B$6*60)/$B$6),"00")&amp;":"&amp;TEXT(MOD(ABS(R63),$B$6),"00")))</f>
        <v/>
      </c>
      <c r="E63" s="17" t="n"/>
      <c r="F63" s="17" t="n"/>
      <c r="G63" s="17" t="n"/>
      <c r="H63" s="17" t="n"/>
      <c r="I63" s="18" t="n"/>
      <c r="J63" s="19" t="n"/>
      <c r="K63" s="15">
        <f>IF(N63="","",TEXT(INT(N63/($B$6*3600)),"00")&amp;":"&amp;TEXT(INT(MOD(N63,$B$6*3600)/($B$6*60)),"00")&amp;":"&amp;TEXT(INT(MOD(N63,$B$6*60)/$B$6),"00")&amp;":"&amp;TEXT(MOD(N63,$B$6),"00"))</f>
        <v/>
      </c>
      <c r="L63" s="17" t="n"/>
      <c r="N63">
        <f>IF(AND(I63="",J63=""),"",ROUND(I63*86400,0)*$B$6+N(J63))</f>
        <v/>
      </c>
      <c r="O63">
        <f>IF(N63="","",SUM(N$8:N62))</f>
        <v/>
      </c>
      <c r="P63">
        <f>IF(N63="","",MOD(ROUND($B$5*86400,0)*$B$6+O63,86400*$B$6))</f>
        <v/>
      </c>
      <c r="Q63">
        <f>IF(P63="","",INT(P63/($B$6*3600)))</f>
        <v/>
      </c>
      <c r="R63">
        <f>IF(OR(P63="",C63=""),"",MOD(P63-ROUND(MOD(C63,1)*86400,0)*$B$6+43200*$B$6,86400*$B$6)-43200*$B$6)</f>
        <v/>
      </c>
    </row>
    <row r="64">
      <c r="A64" s="15">
        <f>IF(N64="","",COUNT(N$9:N64))</f>
        <v/>
      </c>
      <c r="B64" s="15">
        <f>IF(P64="","",TEXT(INT(P64/($B$6*3600)),"00")&amp;":"&amp;TEXT(INT(MOD(P64,$B$6*3600)/($B$6*60)),"00")&amp;":"&amp;TEXT(INT(MOD(P64,$B$6*60)/$B$6),"00")&amp;":"&amp;TEXT(MOD(P64,$B$6),"00"))</f>
        <v/>
      </c>
      <c r="C64" s="16" t="n"/>
      <c r="D64" s="15">
        <f>IF(R64="","",IF(R64=0,"On time",IF(R64&gt;0,"Late ","Early ")&amp;TEXT(INT(ABS(R64)/($B$6*3600)),"00")&amp;":"&amp;TEXT(INT(MOD(ABS(R64),$B$6*3600)/($B$6*60)),"00")&amp;":"&amp;TEXT(INT(MOD(ABS(R64),$B$6*60)/$B$6),"00")&amp;":"&amp;TEXT(MOD(ABS(R64),$B$6),"00")))</f>
        <v/>
      </c>
      <c r="E64" s="17" t="n"/>
      <c r="F64" s="17" t="n"/>
      <c r="G64" s="17" t="n"/>
      <c r="H64" s="17" t="n"/>
      <c r="I64" s="18" t="n"/>
      <c r="J64" s="19" t="n"/>
      <c r="K64" s="15">
        <f>IF(N64="","",TEXT(INT(N64/($B$6*3600)),"00")&amp;":"&amp;TEXT(INT(MOD(N64,$B$6*3600)/($B$6*60)),"00")&amp;":"&amp;TEXT(INT(MOD(N64,$B$6*60)/$B$6),"00")&amp;":"&amp;TEXT(MOD(N64,$B$6),"00"))</f>
        <v/>
      </c>
      <c r="L64" s="17" t="n"/>
      <c r="N64">
        <f>IF(AND(I64="",J64=""),"",ROUND(I64*86400,0)*$B$6+N(J64))</f>
        <v/>
      </c>
      <c r="O64">
        <f>IF(N64="","",SUM(N$8:N63))</f>
        <v/>
      </c>
      <c r="P64">
        <f>IF(N64="","",MOD(ROUND($B$5*86400,0)*$B$6+O64,86400*$B$6))</f>
        <v/>
      </c>
      <c r="Q64">
        <f>IF(P64="","",INT(P64/($B$6*3600)))</f>
        <v/>
      </c>
      <c r="R64">
        <f>IF(OR(P64="",C64=""),"",MOD(P64-ROUND(MOD(C64,1)*86400,0)*$B$6+43200*$B$6,86400*$B$6)-43200*$B$6)</f>
        <v/>
      </c>
    </row>
    <row r="65">
      <c r="A65" s="15">
        <f>IF(N65="","",COUNT(N$9:N65))</f>
        <v/>
      </c>
      <c r="B65" s="15">
        <f>IF(P65="","",TEXT(INT(P65/($B$6*3600)),"00")&amp;":"&amp;TEXT(INT(MOD(P65,$B$6*3600)/($B$6*60)),"00")&amp;":"&amp;TEXT(INT(MOD(P65,$B$6*60)/$B$6),"00")&amp;":"&amp;TEXT(MOD(P65,$B$6),"00"))</f>
        <v/>
      </c>
      <c r="C65" s="16" t="n"/>
      <c r="D65" s="15">
        <f>IF(R65="","",IF(R65=0,"On time",IF(R65&gt;0,"Late ","Early ")&amp;TEXT(INT(ABS(R65)/($B$6*3600)),"00")&amp;":"&amp;TEXT(INT(MOD(ABS(R65),$B$6*3600)/($B$6*60)),"00")&amp;":"&amp;TEXT(INT(MOD(ABS(R65),$B$6*60)/$B$6),"00")&amp;":"&amp;TEXT(MOD(ABS(R65),$B$6),"00")))</f>
        <v/>
      </c>
      <c r="E65" s="17" t="n"/>
      <c r="F65" s="17" t="n"/>
      <c r="G65" s="17" t="n"/>
      <c r="H65" s="17" t="n"/>
      <c r="I65" s="18" t="n"/>
      <c r="J65" s="19" t="n"/>
      <c r="K65" s="15">
        <f>IF(N65="","",TEXT(INT(N65/($B$6*3600)),"00")&amp;":"&amp;TEXT(INT(MOD(N65,$B$6*3600)/($B$6*60)),"00")&amp;":"&amp;TEXT(INT(MOD(N65,$B$6*60)/$B$6),"00")&amp;":"&amp;TEXT(MOD(N65,$B$6),"00"))</f>
        <v/>
      </c>
      <c r="L65" s="17" t="n"/>
      <c r="N65">
        <f>IF(AND(I65="",J65=""),"",ROUND(I65*86400,0)*$B$6+N(J65))</f>
        <v/>
      </c>
      <c r="O65">
        <f>IF(N65="","",SUM(N$8:N64))</f>
        <v/>
      </c>
      <c r="P65">
        <f>IF(N65="","",MOD(ROUND($B$5*86400,0)*$B$6+O65,86400*$B$6))</f>
        <v/>
      </c>
      <c r="Q65">
        <f>IF(P65="","",INT(P65/($B$6*3600)))</f>
        <v/>
      </c>
      <c r="R65">
        <f>IF(OR(P65="",C65=""),"",MOD(P65-ROUND(MOD(C65,1)*86400,0)*$B$6+43200*$B$6,86400*$B$6)-43200*$B$6)</f>
        <v/>
      </c>
    </row>
    <row r="66">
      <c r="A66" s="15">
        <f>IF(N66="","",COUNT(N$9:N66))</f>
        <v/>
      </c>
      <c r="B66" s="15">
        <f>IF(P66="","",TEXT(INT(P66/($B$6*3600)),"00")&amp;":"&amp;TEXT(INT(MOD(P66,$B$6*3600)/($B$6*60)),"00")&amp;":"&amp;TEXT(INT(MOD(P66,$B$6*60)/$B$6),"00")&amp;":"&amp;TEXT(MOD(P66,$B$6),"00"))</f>
        <v/>
      </c>
      <c r="C66" s="16" t="n"/>
      <c r="D66" s="15">
        <f>IF(R66="","",IF(R66=0,"On time",IF(R66&gt;0,"Late ","Early ")&amp;TEXT(INT(ABS(R66)/($B$6*3600)),"00")&amp;":"&amp;TEXT(INT(MOD(ABS(R66),$B$6*3600)/($B$6*60)),"00")&amp;":"&amp;TEXT(INT(MOD(ABS(R66),$B$6*60)/$B$6),"00")&amp;":"&amp;TEXT(MOD(ABS(R66),$B$6),"00")))</f>
        <v/>
      </c>
      <c r="E66" s="17" t="n"/>
      <c r="F66" s="17" t="n"/>
      <c r="G66" s="17" t="n"/>
      <c r="H66" s="17" t="n"/>
      <c r="I66" s="18" t="n"/>
      <c r="J66" s="19" t="n"/>
      <c r="K66" s="15">
        <f>IF(N66="","",TEXT(INT(N66/($B$6*3600)),"00")&amp;":"&amp;TEXT(INT(MOD(N66,$B$6*3600)/($B$6*60)),"00")&amp;":"&amp;TEXT(INT(MOD(N66,$B$6*60)/$B$6),"00")&amp;":"&amp;TEXT(MOD(N66,$B$6),"00"))</f>
        <v/>
      </c>
      <c r="L66" s="17" t="n"/>
      <c r="N66">
        <f>IF(AND(I66="",J66=""),"",ROUND(I66*86400,0)*$B$6+N(J66))</f>
        <v/>
      </c>
      <c r="O66">
        <f>IF(N66="","",SUM(N$8:N65))</f>
        <v/>
      </c>
      <c r="P66">
        <f>IF(N66="","",MOD(ROUND($B$5*86400,0)*$B$6+O66,86400*$B$6))</f>
        <v/>
      </c>
      <c r="Q66">
        <f>IF(P66="","",INT(P66/($B$6*3600)))</f>
        <v/>
      </c>
      <c r="R66">
        <f>IF(OR(P66="",C66=""),"",MOD(P66-ROUND(MOD(C66,1)*86400,0)*$B$6+43200*$B$6,86400*$B$6)-43200*$B$6)</f>
        <v/>
      </c>
    </row>
    <row r="67">
      <c r="A67" s="15">
        <f>IF(N67="","",COUNT(N$9:N67))</f>
        <v/>
      </c>
      <c r="B67" s="15">
        <f>IF(P67="","",TEXT(INT(P67/($B$6*3600)),"00")&amp;":"&amp;TEXT(INT(MOD(P67,$B$6*3600)/($B$6*60)),"00")&amp;":"&amp;TEXT(INT(MOD(P67,$B$6*60)/$B$6),"00")&amp;":"&amp;TEXT(MOD(P67,$B$6),"00"))</f>
        <v/>
      </c>
      <c r="C67" s="16" t="n"/>
      <c r="D67" s="15">
        <f>IF(R67="","",IF(R67=0,"On time",IF(R67&gt;0,"Late ","Early ")&amp;TEXT(INT(ABS(R67)/($B$6*3600)),"00")&amp;":"&amp;TEXT(INT(MOD(ABS(R67),$B$6*3600)/($B$6*60)),"00")&amp;":"&amp;TEXT(INT(MOD(ABS(R67),$B$6*60)/$B$6),"00")&amp;":"&amp;TEXT(MOD(ABS(R67),$B$6),"00")))</f>
        <v/>
      </c>
      <c r="E67" s="17" t="n"/>
      <c r="F67" s="17" t="n"/>
      <c r="G67" s="17" t="n"/>
      <c r="H67" s="17" t="n"/>
      <c r="I67" s="18" t="n"/>
      <c r="J67" s="19" t="n"/>
      <c r="K67" s="15">
        <f>IF(N67="","",TEXT(INT(N67/($B$6*3600)),"00")&amp;":"&amp;TEXT(INT(MOD(N67,$B$6*3600)/($B$6*60)),"00")&amp;":"&amp;TEXT(INT(MOD(N67,$B$6*60)/$B$6),"00")&amp;":"&amp;TEXT(MOD(N67,$B$6),"00"))</f>
        <v/>
      </c>
      <c r="L67" s="17" t="n"/>
      <c r="N67">
        <f>IF(AND(I67="",J67=""),"",ROUND(I67*86400,0)*$B$6+N(J67))</f>
        <v/>
      </c>
      <c r="O67">
        <f>IF(N67="","",SUM(N$8:N66))</f>
        <v/>
      </c>
      <c r="P67">
        <f>IF(N67="","",MOD(ROUND($B$5*86400,0)*$B$6+O67,86400*$B$6))</f>
        <v/>
      </c>
      <c r="Q67">
        <f>IF(P67="","",INT(P67/($B$6*3600)))</f>
        <v/>
      </c>
      <c r="R67">
        <f>IF(OR(P67="",C67=""),"",MOD(P67-ROUND(MOD(C67,1)*86400,0)*$B$6+43200*$B$6,86400*$B$6)-43200*$B$6)</f>
        <v/>
      </c>
    </row>
    <row r="68">
      <c r="A68" s="15">
        <f>IF(N68="","",COUNT(N$9:N68))</f>
        <v/>
      </c>
      <c r="B68" s="15">
        <f>IF(P68="","",TEXT(INT(P68/($B$6*3600)),"00")&amp;":"&amp;TEXT(INT(MOD(P68,$B$6*3600)/($B$6*60)),"00")&amp;":"&amp;TEXT(INT(MOD(P68,$B$6*60)/$B$6),"00")&amp;":"&amp;TEXT(MOD(P68,$B$6),"00"))</f>
        <v/>
      </c>
      <c r="C68" s="16" t="n"/>
      <c r="D68" s="15">
        <f>IF(R68="","",IF(R68=0,"On time",IF(R68&gt;0,"Late ","Early ")&amp;TEXT(INT(ABS(R68)/($B$6*3600)),"00")&amp;":"&amp;TEXT(INT(MOD(ABS(R68),$B$6*3600)/($B$6*60)),"00")&amp;":"&amp;TEXT(INT(MOD(ABS(R68),$B$6*60)/$B$6),"00")&amp;":"&amp;TEXT(MOD(ABS(R68),$B$6),"00")))</f>
        <v/>
      </c>
      <c r="E68" s="17" t="n"/>
      <c r="F68" s="17" t="n"/>
      <c r="G68" s="17" t="n"/>
      <c r="H68" s="17" t="n"/>
      <c r="I68" s="18" t="n"/>
      <c r="J68" s="19" t="n"/>
      <c r="K68" s="15">
        <f>IF(N68="","",TEXT(INT(N68/($B$6*3600)),"00")&amp;":"&amp;TEXT(INT(MOD(N68,$B$6*3600)/($B$6*60)),"00")&amp;":"&amp;TEXT(INT(MOD(N68,$B$6*60)/$B$6),"00")&amp;":"&amp;TEXT(MOD(N68,$B$6),"00"))</f>
        <v/>
      </c>
      <c r="L68" s="17" t="n"/>
      <c r="N68">
        <f>IF(AND(I68="",J68=""),"",ROUND(I68*86400,0)*$B$6+N(J68))</f>
        <v/>
      </c>
      <c r="O68">
        <f>IF(N68="","",SUM(N$8:N67))</f>
        <v/>
      </c>
      <c r="P68">
        <f>IF(N68="","",MOD(ROUND($B$5*86400,0)*$B$6+O68,86400*$B$6))</f>
        <v/>
      </c>
      <c r="Q68">
        <f>IF(P68="","",INT(P68/($B$6*3600)))</f>
        <v/>
      </c>
      <c r="R68">
        <f>IF(OR(P68="",C68=""),"",MOD(P68-ROUND(MOD(C68,1)*86400,0)*$B$6+43200*$B$6,86400*$B$6)-43200*$B$6)</f>
        <v/>
      </c>
    </row>
    <row r="69">
      <c r="A69" s="15">
        <f>IF(N69="","",COUNT(N$9:N69))</f>
        <v/>
      </c>
      <c r="B69" s="15">
        <f>IF(P69="","",TEXT(INT(P69/($B$6*3600)),"00")&amp;":"&amp;TEXT(INT(MOD(P69,$B$6*3600)/($B$6*60)),"00")&amp;":"&amp;TEXT(INT(MOD(P69,$B$6*60)/$B$6),"00")&amp;":"&amp;TEXT(MOD(P69,$B$6),"00"))</f>
        <v/>
      </c>
      <c r="C69" s="16" t="n"/>
      <c r="D69" s="15">
        <f>IF(R69="","",IF(R69=0,"On time",IF(R69&gt;0,"Late ","Early ")&amp;TEXT(INT(ABS(R69)/($B$6*3600)),"00")&amp;":"&amp;TEXT(INT(MOD(ABS(R69),$B$6*3600)/($B$6*60)),"00")&amp;":"&amp;TEXT(INT(MOD(ABS(R69),$B$6*60)/$B$6),"00")&amp;":"&amp;TEXT(MOD(ABS(R69),$B$6),"00")))</f>
        <v/>
      </c>
      <c r="E69" s="17" t="n"/>
      <c r="F69" s="17" t="n"/>
      <c r="G69" s="17" t="n"/>
      <c r="H69" s="17" t="n"/>
      <c r="I69" s="18" t="n"/>
      <c r="J69" s="19" t="n"/>
      <c r="K69" s="15">
        <f>IF(N69="","",TEXT(INT(N69/($B$6*3600)),"00")&amp;":"&amp;TEXT(INT(MOD(N69,$B$6*3600)/($B$6*60)),"00")&amp;":"&amp;TEXT(INT(MOD(N69,$B$6*60)/$B$6),"00")&amp;":"&amp;TEXT(MOD(N69,$B$6),"00"))</f>
        <v/>
      </c>
      <c r="L69" s="17" t="n"/>
      <c r="N69">
        <f>IF(AND(I69="",J69=""),"",ROUND(I69*86400,0)*$B$6+N(J69))</f>
        <v/>
      </c>
      <c r="O69">
        <f>IF(N69="","",SUM(N$8:N68))</f>
        <v/>
      </c>
      <c r="P69">
        <f>IF(N69="","",MOD(ROUND($B$5*86400,0)*$B$6+O69,86400*$B$6))</f>
        <v/>
      </c>
      <c r="Q69">
        <f>IF(P69="","",INT(P69/($B$6*3600)))</f>
        <v/>
      </c>
      <c r="R69">
        <f>IF(OR(P69="",C69=""),"",MOD(P69-ROUND(MOD(C69,1)*86400,0)*$B$6+43200*$B$6,86400*$B$6)-43200*$B$6)</f>
        <v/>
      </c>
    </row>
    <row r="70">
      <c r="A70" s="15">
        <f>IF(N70="","",COUNT(N$9:N70))</f>
        <v/>
      </c>
      <c r="B70" s="15">
        <f>IF(P70="","",TEXT(INT(P70/($B$6*3600)),"00")&amp;":"&amp;TEXT(INT(MOD(P70,$B$6*3600)/($B$6*60)),"00")&amp;":"&amp;TEXT(INT(MOD(P70,$B$6*60)/$B$6),"00")&amp;":"&amp;TEXT(MOD(P70,$B$6),"00"))</f>
        <v/>
      </c>
      <c r="C70" s="16" t="n"/>
      <c r="D70" s="15">
        <f>IF(R70="","",IF(R70=0,"On time",IF(R70&gt;0,"Late ","Early ")&amp;TEXT(INT(ABS(R70)/($B$6*3600)),"00")&amp;":"&amp;TEXT(INT(MOD(ABS(R70),$B$6*3600)/($B$6*60)),"00")&amp;":"&amp;TEXT(INT(MOD(ABS(R70),$B$6*60)/$B$6),"00")&amp;":"&amp;TEXT(MOD(ABS(R70),$B$6),"00")))</f>
        <v/>
      </c>
      <c r="E70" s="17" t="n"/>
      <c r="F70" s="17" t="n"/>
      <c r="G70" s="17" t="n"/>
      <c r="H70" s="17" t="n"/>
      <c r="I70" s="18" t="n"/>
      <c r="J70" s="19" t="n"/>
      <c r="K70" s="15">
        <f>IF(N70="","",TEXT(INT(N70/($B$6*3600)),"00")&amp;":"&amp;TEXT(INT(MOD(N70,$B$6*3600)/($B$6*60)),"00")&amp;":"&amp;TEXT(INT(MOD(N70,$B$6*60)/$B$6),"00")&amp;":"&amp;TEXT(MOD(N70,$B$6),"00"))</f>
        <v/>
      </c>
      <c r="L70" s="17" t="n"/>
      <c r="N70">
        <f>IF(AND(I70="",J70=""),"",ROUND(I70*86400,0)*$B$6+N(J70))</f>
        <v/>
      </c>
      <c r="O70">
        <f>IF(N70="","",SUM(N$8:N69))</f>
        <v/>
      </c>
      <c r="P70">
        <f>IF(N70="","",MOD(ROUND($B$5*86400,0)*$B$6+O70,86400*$B$6))</f>
        <v/>
      </c>
      <c r="Q70">
        <f>IF(P70="","",INT(P70/($B$6*3600)))</f>
        <v/>
      </c>
      <c r="R70">
        <f>IF(OR(P70="",C70=""),"",MOD(P70-ROUND(MOD(C70,1)*86400,0)*$B$6+43200*$B$6,86400*$B$6)-43200*$B$6)</f>
        <v/>
      </c>
    </row>
    <row r="71">
      <c r="A71" s="15">
        <f>IF(N71="","",COUNT(N$9:N71))</f>
        <v/>
      </c>
      <c r="B71" s="15">
        <f>IF(P71="","",TEXT(INT(P71/($B$6*3600)),"00")&amp;":"&amp;TEXT(INT(MOD(P71,$B$6*3600)/($B$6*60)),"00")&amp;":"&amp;TEXT(INT(MOD(P71,$B$6*60)/$B$6),"00")&amp;":"&amp;TEXT(MOD(P71,$B$6),"00"))</f>
        <v/>
      </c>
      <c r="C71" s="16" t="n"/>
      <c r="D71" s="15">
        <f>IF(R71="","",IF(R71=0,"On time",IF(R71&gt;0,"Late ","Early ")&amp;TEXT(INT(ABS(R71)/($B$6*3600)),"00")&amp;":"&amp;TEXT(INT(MOD(ABS(R71),$B$6*3600)/($B$6*60)),"00")&amp;":"&amp;TEXT(INT(MOD(ABS(R71),$B$6*60)/$B$6),"00")&amp;":"&amp;TEXT(MOD(ABS(R71),$B$6),"00")))</f>
        <v/>
      </c>
      <c r="E71" s="17" t="n"/>
      <c r="F71" s="17" t="n"/>
      <c r="G71" s="17" t="n"/>
      <c r="H71" s="17" t="n"/>
      <c r="I71" s="18" t="n"/>
      <c r="J71" s="19" t="n"/>
      <c r="K71" s="15">
        <f>IF(N71="","",TEXT(INT(N71/($B$6*3600)),"00")&amp;":"&amp;TEXT(INT(MOD(N71,$B$6*3600)/($B$6*60)),"00")&amp;":"&amp;TEXT(INT(MOD(N71,$B$6*60)/$B$6),"00")&amp;":"&amp;TEXT(MOD(N71,$B$6),"00"))</f>
        <v/>
      </c>
      <c r="L71" s="17" t="n"/>
      <c r="N71">
        <f>IF(AND(I71="",J71=""),"",ROUND(I71*86400,0)*$B$6+N(J71))</f>
        <v/>
      </c>
      <c r="O71">
        <f>IF(N71="","",SUM(N$8:N70))</f>
        <v/>
      </c>
      <c r="P71">
        <f>IF(N71="","",MOD(ROUND($B$5*86400,0)*$B$6+O71,86400*$B$6))</f>
        <v/>
      </c>
      <c r="Q71">
        <f>IF(P71="","",INT(P71/($B$6*3600)))</f>
        <v/>
      </c>
      <c r="R71">
        <f>IF(OR(P71="",C71=""),"",MOD(P71-ROUND(MOD(C71,1)*86400,0)*$B$6+43200*$B$6,86400*$B$6)-43200*$B$6)</f>
        <v/>
      </c>
    </row>
    <row r="72">
      <c r="A72" s="15">
        <f>IF(N72="","",COUNT(N$9:N72))</f>
        <v/>
      </c>
      <c r="B72" s="15">
        <f>IF(P72="","",TEXT(INT(P72/($B$6*3600)),"00")&amp;":"&amp;TEXT(INT(MOD(P72,$B$6*3600)/($B$6*60)),"00")&amp;":"&amp;TEXT(INT(MOD(P72,$B$6*60)/$B$6),"00")&amp;":"&amp;TEXT(MOD(P72,$B$6),"00"))</f>
        <v/>
      </c>
      <c r="C72" s="16" t="n"/>
      <c r="D72" s="15">
        <f>IF(R72="","",IF(R72=0,"On time",IF(R72&gt;0,"Late ","Early ")&amp;TEXT(INT(ABS(R72)/($B$6*3600)),"00")&amp;":"&amp;TEXT(INT(MOD(ABS(R72),$B$6*3600)/($B$6*60)),"00")&amp;":"&amp;TEXT(INT(MOD(ABS(R72),$B$6*60)/$B$6),"00")&amp;":"&amp;TEXT(MOD(ABS(R72),$B$6),"00")))</f>
        <v/>
      </c>
      <c r="E72" s="17" t="n"/>
      <c r="F72" s="17" t="n"/>
      <c r="G72" s="17" t="n"/>
      <c r="H72" s="17" t="n"/>
      <c r="I72" s="18" t="n"/>
      <c r="J72" s="19" t="n"/>
      <c r="K72" s="15">
        <f>IF(N72="","",TEXT(INT(N72/($B$6*3600)),"00")&amp;":"&amp;TEXT(INT(MOD(N72,$B$6*3600)/($B$6*60)),"00")&amp;":"&amp;TEXT(INT(MOD(N72,$B$6*60)/$B$6),"00")&amp;":"&amp;TEXT(MOD(N72,$B$6),"00"))</f>
        <v/>
      </c>
      <c r="L72" s="17" t="n"/>
      <c r="N72">
        <f>IF(AND(I72="",J72=""),"",ROUND(I72*86400,0)*$B$6+N(J72))</f>
        <v/>
      </c>
      <c r="O72">
        <f>IF(N72="","",SUM(N$8:N71))</f>
        <v/>
      </c>
      <c r="P72">
        <f>IF(N72="","",MOD(ROUND($B$5*86400,0)*$B$6+O72,86400*$B$6))</f>
        <v/>
      </c>
      <c r="Q72">
        <f>IF(P72="","",INT(P72/($B$6*3600)))</f>
        <v/>
      </c>
      <c r="R72">
        <f>IF(OR(P72="",C72=""),"",MOD(P72-ROUND(MOD(C72,1)*86400,0)*$B$6+43200*$B$6,86400*$B$6)-43200*$B$6)</f>
        <v/>
      </c>
    </row>
    <row r="73">
      <c r="A73" s="15">
        <f>IF(N73="","",COUNT(N$9:N73))</f>
        <v/>
      </c>
      <c r="B73" s="15">
        <f>IF(P73="","",TEXT(INT(P73/($B$6*3600)),"00")&amp;":"&amp;TEXT(INT(MOD(P73,$B$6*3600)/($B$6*60)),"00")&amp;":"&amp;TEXT(INT(MOD(P73,$B$6*60)/$B$6),"00")&amp;":"&amp;TEXT(MOD(P73,$B$6),"00"))</f>
        <v/>
      </c>
      <c r="C73" s="16" t="n"/>
      <c r="D73" s="15">
        <f>IF(R73="","",IF(R73=0,"On time",IF(R73&gt;0,"Late ","Early ")&amp;TEXT(INT(ABS(R73)/($B$6*3600)),"00")&amp;":"&amp;TEXT(INT(MOD(ABS(R73),$B$6*3600)/($B$6*60)),"00")&amp;":"&amp;TEXT(INT(MOD(ABS(R73),$B$6*60)/$B$6),"00")&amp;":"&amp;TEXT(MOD(ABS(R73),$B$6),"00")))</f>
        <v/>
      </c>
      <c r="E73" s="17" t="n"/>
      <c r="F73" s="17" t="n"/>
      <c r="G73" s="17" t="n"/>
      <c r="H73" s="17" t="n"/>
      <c r="I73" s="18" t="n"/>
      <c r="J73" s="19" t="n"/>
      <c r="K73" s="15">
        <f>IF(N73="","",TEXT(INT(N73/($B$6*3600)),"00")&amp;":"&amp;TEXT(INT(MOD(N73,$B$6*3600)/($B$6*60)),"00")&amp;":"&amp;TEXT(INT(MOD(N73,$B$6*60)/$B$6),"00")&amp;":"&amp;TEXT(MOD(N73,$B$6),"00"))</f>
        <v/>
      </c>
      <c r="L73" s="17" t="n"/>
      <c r="N73">
        <f>IF(AND(I73="",J73=""),"",ROUND(I73*86400,0)*$B$6+N(J73))</f>
        <v/>
      </c>
      <c r="O73">
        <f>IF(N73="","",SUM(N$8:N72))</f>
        <v/>
      </c>
      <c r="P73">
        <f>IF(N73="","",MOD(ROUND($B$5*86400,0)*$B$6+O73,86400*$B$6))</f>
        <v/>
      </c>
      <c r="Q73">
        <f>IF(P73="","",INT(P73/($B$6*3600)))</f>
        <v/>
      </c>
      <c r="R73">
        <f>IF(OR(P73="",C73=""),"",MOD(P73-ROUND(MOD(C73,1)*86400,0)*$B$6+43200*$B$6,86400*$B$6)-43200*$B$6)</f>
        <v/>
      </c>
    </row>
    <row r="74">
      <c r="A74" s="15">
        <f>IF(N74="","",COUNT(N$9:N74))</f>
        <v/>
      </c>
      <c r="B74" s="15">
        <f>IF(P74="","",TEXT(INT(P74/($B$6*3600)),"00")&amp;":"&amp;TEXT(INT(MOD(P74,$B$6*3600)/($B$6*60)),"00")&amp;":"&amp;TEXT(INT(MOD(P74,$B$6*60)/$B$6),"00")&amp;":"&amp;TEXT(MOD(P74,$B$6),"00"))</f>
        <v/>
      </c>
      <c r="C74" s="16" t="n"/>
      <c r="D74" s="15">
        <f>IF(R74="","",IF(R74=0,"On time",IF(R74&gt;0,"Late ","Early ")&amp;TEXT(INT(ABS(R74)/($B$6*3600)),"00")&amp;":"&amp;TEXT(INT(MOD(ABS(R74),$B$6*3600)/($B$6*60)),"00")&amp;":"&amp;TEXT(INT(MOD(ABS(R74),$B$6*60)/$B$6),"00")&amp;":"&amp;TEXT(MOD(ABS(R74),$B$6),"00")))</f>
        <v/>
      </c>
      <c r="E74" s="17" t="n"/>
      <c r="F74" s="17" t="n"/>
      <c r="G74" s="17" t="n"/>
      <c r="H74" s="17" t="n"/>
      <c r="I74" s="18" t="n"/>
      <c r="J74" s="19" t="n"/>
      <c r="K74" s="15">
        <f>IF(N74="","",TEXT(INT(N74/($B$6*3600)),"00")&amp;":"&amp;TEXT(INT(MOD(N74,$B$6*3600)/($B$6*60)),"00")&amp;":"&amp;TEXT(INT(MOD(N74,$B$6*60)/$B$6),"00")&amp;":"&amp;TEXT(MOD(N74,$B$6),"00"))</f>
        <v/>
      </c>
      <c r="L74" s="17" t="n"/>
      <c r="N74">
        <f>IF(AND(I74="",J74=""),"",ROUND(I74*86400,0)*$B$6+N(J74))</f>
        <v/>
      </c>
      <c r="O74">
        <f>IF(N74="","",SUM(N$8:N73))</f>
        <v/>
      </c>
      <c r="P74">
        <f>IF(N74="","",MOD(ROUND($B$5*86400,0)*$B$6+O74,86400*$B$6))</f>
        <v/>
      </c>
      <c r="Q74">
        <f>IF(P74="","",INT(P74/($B$6*3600)))</f>
        <v/>
      </c>
      <c r="R74">
        <f>IF(OR(P74="",C74=""),"",MOD(P74-ROUND(MOD(C74,1)*86400,0)*$B$6+43200*$B$6,86400*$B$6)-43200*$B$6)</f>
        <v/>
      </c>
    </row>
    <row r="75">
      <c r="A75" s="15">
        <f>IF(N75="","",COUNT(N$9:N75))</f>
        <v/>
      </c>
      <c r="B75" s="15">
        <f>IF(P75="","",TEXT(INT(P75/($B$6*3600)),"00")&amp;":"&amp;TEXT(INT(MOD(P75,$B$6*3600)/($B$6*60)),"00")&amp;":"&amp;TEXT(INT(MOD(P75,$B$6*60)/$B$6),"00")&amp;":"&amp;TEXT(MOD(P75,$B$6),"00"))</f>
        <v/>
      </c>
      <c r="C75" s="16" t="n"/>
      <c r="D75" s="15">
        <f>IF(R75="","",IF(R75=0,"On time",IF(R75&gt;0,"Late ","Early ")&amp;TEXT(INT(ABS(R75)/($B$6*3600)),"00")&amp;":"&amp;TEXT(INT(MOD(ABS(R75),$B$6*3600)/($B$6*60)),"00")&amp;":"&amp;TEXT(INT(MOD(ABS(R75),$B$6*60)/$B$6),"00")&amp;":"&amp;TEXT(MOD(ABS(R75),$B$6),"00")))</f>
        <v/>
      </c>
      <c r="E75" s="17" t="n"/>
      <c r="F75" s="17" t="n"/>
      <c r="G75" s="17" t="n"/>
      <c r="H75" s="17" t="n"/>
      <c r="I75" s="18" t="n"/>
      <c r="J75" s="19" t="n"/>
      <c r="K75" s="15">
        <f>IF(N75="","",TEXT(INT(N75/($B$6*3600)),"00")&amp;":"&amp;TEXT(INT(MOD(N75,$B$6*3600)/($B$6*60)),"00")&amp;":"&amp;TEXT(INT(MOD(N75,$B$6*60)/$B$6),"00")&amp;":"&amp;TEXT(MOD(N75,$B$6),"00"))</f>
        <v/>
      </c>
      <c r="L75" s="17" t="n"/>
      <c r="N75">
        <f>IF(AND(I75="",J75=""),"",ROUND(I75*86400,0)*$B$6+N(J75))</f>
        <v/>
      </c>
      <c r="O75">
        <f>IF(N75="","",SUM(N$8:N74))</f>
        <v/>
      </c>
      <c r="P75">
        <f>IF(N75="","",MOD(ROUND($B$5*86400,0)*$B$6+O75,86400*$B$6))</f>
        <v/>
      </c>
      <c r="Q75">
        <f>IF(P75="","",INT(P75/($B$6*3600)))</f>
        <v/>
      </c>
      <c r="R75">
        <f>IF(OR(P75="",C75=""),"",MOD(P75-ROUND(MOD(C75,1)*86400,0)*$B$6+43200*$B$6,86400*$B$6)-43200*$B$6)</f>
        <v/>
      </c>
    </row>
    <row r="76">
      <c r="A76" s="15">
        <f>IF(N76="","",COUNT(N$9:N76))</f>
        <v/>
      </c>
      <c r="B76" s="15">
        <f>IF(P76="","",TEXT(INT(P76/($B$6*3600)),"00")&amp;":"&amp;TEXT(INT(MOD(P76,$B$6*3600)/($B$6*60)),"00")&amp;":"&amp;TEXT(INT(MOD(P76,$B$6*60)/$B$6),"00")&amp;":"&amp;TEXT(MOD(P76,$B$6),"00"))</f>
        <v/>
      </c>
      <c r="C76" s="16" t="n"/>
      <c r="D76" s="15">
        <f>IF(R76="","",IF(R76=0,"On time",IF(R76&gt;0,"Late ","Early ")&amp;TEXT(INT(ABS(R76)/($B$6*3600)),"00")&amp;":"&amp;TEXT(INT(MOD(ABS(R76),$B$6*3600)/($B$6*60)),"00")&amp;":"&amp;TEXT(INT(MOD(ABS(R76),$B$6*60)/$B$6),"00")&amp;":"&amp;TEXT(MOD(ABS(R76),$B$6),"00")))</f>
        <v/>
      </c>
      <c r="E76" s="17" t="n"/>
      <c r="F76" s="17" t="n"/>
      <c r="G76" s="17" t="n"/>
      <c r="H76" s="17" t="n"/>
      <c r="I76" s="18" t="n"/>
      <c r="J76" s="19" t="n"/>
      <c r="K76" s="15">
        <f>IF(N76="","",TEXT(INT(N76/($B$6*3600)),"00")&amp;":"&amp;TEXT(INT(MOD(N76,$B$6*3600)/($B$6*60)),"00")&amp;":"&amp;TEXT(INT(MOD(N76,$B$6*60)/$B$6),"00")&amp;":"&amp;TEXT(MOD(N76,$B$6),"00"))</f>
        <v/>
      </c>
      <c r="L76" s="17" t="n"/>
      <c r="N76">
        <f>IF(AND(I76="",J76=""),"",ROUND(I76*86400,0)*$B$6+N(J76))</f>
        <v/>
      </c>
      <c r="O76">
        <f>IF(N76="","",SUM(N$8:N75))</f>
        <v/>
      </c>
      <c r="P76">
        <f>IF(N76="","",MOD(ROUND($B$5*86400,0)*$B$6+O76,86400*$B$6))</f>
        <v/>
      </c>
      <c r="Q76">
        <f>IF(P76="","",INT(P76/($B$6*3600)))</f>
        <v/>
      </c>
      <c r="R76">
        <f>IF(OR(P76="",C76=""),"",MOD(P76-ROUND(MOD(C76,1)*86400,0)*$B$6+43200*$B$6,86400*$B$6)-43200*$B$6)</f>
        <v/>
      </c>
    </row>
    <row r="77">
      <c r="A77" s="15">
        <f>IF(N77="","",COUNT(N$9:N77))</f>
        <v/>
      </c>
      <c r="B77" s="15">
        <f>IF(P77="","",TEXT(INT(P77/($B$6*3600)),"00")&amp;":"&amp;TEXT(INT(MOD(P77,$B$6*3600)/($B$6*60)),"00")&amp;":"&amp;TEXT(INT(MOD(P77,$B$6*60)/$B$6),"00")&amp;":"&amp;TEXT(MOD(P77,$B$6),"00"))</f>
        <v/>
      </c>
      <c r="C77" s="16" t="n"/>
      <c r="D77" s="15">
        <f>IF(R77="","",IF(R77=0,"On time",IF(R77&gt;0,"Late ","Early ")&amp;TEXT(INT(ABS(R77)/($B$6*3600)),"00")&amp;":"&amp;TEXT(INT(MOD(ABS(R77),$B$6*3600)/($B$6*60)),"00")&amp;":"&amp;TEXT(INT(MOD(ABS(R77),$B$6*60)/$B$6),"00")&amp;":"&amp;TEXT(MOD(ABS(R77),$B$6),"00")))</f>
        <v/>
      </c>
      <c r="E77" s="17" t="n"/>
      <c r="F77" s="17" t="n"/>
      <c r="G77" s="17" t="n"/>
      <c r="H77" s="17" t="n"/>
      <c r="I77" s="18" t="n"/>
      <c r="J77" s="19" t="n"/>
      <c r="K77" s="15">
        <f>IF(N77="","",TEXT(INT(N77/($B$6*3600)),"00")&amp;":"&amp;TEXT(INT(MOD(N77,$B$6*3600)/($B$6*60)),"00")&amp;":"&amp;TEXT(INT(MOD(N77,$B$6*60)/$B$6),"00")&amp;":"&amp;TEXT(MOD(N77,$B$6),"00"))</f>
        <v/>
      </c>
      <c r="L77" s="17" t="n"/>
      <c r="N77">
        <f>IF(AND(I77="",J77=""),"",ROUND(I77*86400,0)*$B$6+N(J77))</f>
        <v/>
      </c>
      <c r="O77">
        <f>IF(N77="","",SUM(N$8:N76))</f>
        <v/>
      </c>
      <c r="P77">
        <f>IF(N77="","",MOD(ROUND($B$5*86400,0)*$B$6+O77,86400*$B$6))</f>
        <v/>
      </c>
      <c r="Q77">
        <f>IF(P77="","",INT(P77/($B$6*3600)))</f>
        <v/>
      </c>
      <c r="R77">
        <f>IF(OR(P77="",C77=""),"",MOD(P77-ROUND(MOD(C77,1)*86400,0)*$B$6+43200*$B$6,86400*$B$6)-43200*$B$6)</f>
        <v/>
      </c>
    </row>
    <row r="78">
      <c r="A78" s="15">
        <f>IF(N78="","",COUNT(N$9:N78))</f>
        <v/>
      </c>
      <c r="B78" s="15">
        <f>IF(P78="","",TEXT(INT(P78/($B$6*3600)),"00")&amp;":"&amp;TEXT(INT(MOD(P78,$B$6*3600)/($B$6*60)),"00")&amp;":"&amp;TEXT(INT(MOD(P78,$B$6*60)/$B$6),"00")&amp;":"&amp;TEXT(MOD(P78,$B$6),"00"))</f>
        <v/>
      </c>
      <c r="C78" s="16" t="n"/>
      <c r="D78" s="15">
        <f>IF(R78="","",IF(R78=0,"On time",IF(R78&gt;0,"Late ","Early ")&amp;TEXT(INT(ABS(R78)/($B$6*3600)),"00")&amp;":"&amp;TEXT(INT(MOD(ABS(R78),$B$6*3600)/($B$6*60)),"00")&amp;":"&amp;TEXT(INT(MOD(ABS(R78),$B$6*60)/$B$6),"00")&amp;":"&amp;TEXT(MOD(ABS(R78),$B$6),"00")))</f>
        <v/>
      </c>
      <c r="E78" s="17" t="n"/>
      <c r="F78" s="17" t="n"/>
      <c r="G78" s="17" t="n"/>
      <c r="H78" s="17" t="n"/>
      <c r="I78" s="18" t="n"/>
      <c r="J78" s="19" t="n"/>
      <c r="K78" s="15">
        <f>IF(N78="","",TEXT(INT(N78/($B$6*3600)),"00")&amp;":"&amp;TEXT(INT(MOD(N78,$B$6*3600)/($B$6*60)),"00")&amp;":"&amp;TEXT(INT(MOD(N78,$B$6*60)/$B$6),"00")&amp;":"&amp;TEXT(MOD(N78,$B$6),"00"))</f>
        <v/>
      </c>
      <c r="L78" s="17" t="n"/>
      <c r="N78">
        <f>IF(AND(I78="",J78=""),"",ROUND(I78*86400,0)*$B$6+N(J78))</f>
        <v/>
      </c>
      <c r="O78">
        <f>IF(N78="","",SUM(N$8:N77))</f>
        <v/>
      </c>
      <c r="P78">
        <f>IF(N78="","",MOD(ROUND($B$5*86400,0)*$B$6+O78,86400*$B$6))</f>
        <v/>
      </c>
      <c r="Q78">
        <f>IF(P78="","",INT(P78/($B$6*3600)))</f>
        <v/>
      </c>
      <c r="R78">
        <f>IF(OR(P78="",C78=""),"",MOD(P78-ROUND(MOD(C78,1)*86400,0)*$B$6+43200*$B$6,86400*$B$6)-43200*$B$6)</f>
        <v/>
      </c>
    </row>
    <row r="79">
      <c r="A79" s="15">
        <f>IF(N79="","",COUNT(N$9:N79))</f>
        <v/>
      </c>
      <c r="B79" s="15">
        <f>IF(P79="","",TEXT(INT(P79/($B$6*3600)),"00")&amp;":"&amp;TEXT(INT(MOD(P79,$B$6*3600)/($B$6*60)),"00")&amp;":"&amp;TEXT(INT(MOD(P79,$B$6*60)/$B$6),"00")&amp;":"&amp;TEXT(MOD(P79,$B$6),"00"))</f>
        <v/>
      </c>
      <c r="C79" s="16" t="n"/>
      <c r="D79" s="15">
        <f>IF(R79="","",IF(R79=0,"On time",IF(R79&gt;0,"Late ","Early ")&amp;TEXT(INT(ABS(R79)/($B$6*3600)),"00")&amp;":"&amp;TEXT(INT(MOD(ABS(R79),$B$6*3600)/($B$6*60)),"00")&amp;":"&amp;TEXT(INT(MOD(ABS(R79),$B$6*60)/$B$6),"00")&amp;":"&amp;TEXT(MOD(ABS(R79),$B$6),"00")))</f>
        <v/>
      </c>
      <c r="E79" s="17" t="n"/>
      <c r="F79" s="17" t="n"/>
      <c r="G79" s="17" t="n"/>
      <c r="H79" s="17" t="n"/>
      <c r="I79" s="18" t="n"/>
      <c r="J79" s="19" t="n"/>
      <c r="K79" s="15">
        <f>IF(N79="","",TEXT(INT(N79/($B$6*3600)),"00")&amp;":"&amp;TEXT(INT(MOD(N79,$B$6*3600)/($B$6*60)),"00")&amp;":"&amp;TEXT(INT(MOD(N79,$B$6*60)/$B$6),"00")&amp;":"&amp;TEXT(MOD(N79,$B$6),"00"))</f>
        <v/>
      </c>
      <c r="L79" s="17" t="n"/>
      <c r="N79">
        <f>IF(AND(I79="",J79=""),"",ROUND(I79*86400,0)*$B$6+N(J79))</f>
        <v/>
      </c>
      <c r="O79">
        <f>IF(N79="","",SUM(N$8:N78))</f>
        <v/>
      </c>
      <c r="P79">
        <f>IF(N79="","",MOD(ROUND($B$5*86400,0)*$B$6+O79,86400*$B$6))</f>
        <v/>
      </c>
      <c r="Q79">
        <f>IF(P79="","",INT(P79/($B$6*3600)))</f>
        <v/>
      </c>
      <c r="R79">
        <f>IF(OR(P79="",C79=""),"",MOD(P79-ROUND(MOD(C79,1)*86400,0)*$B$6+43200*$B$6,86400*$B$6)-43200*$B$6)</f>
        <v/>
      </c>
    </row>
    <row r="80">
      <c r="A80" s="15">
        <f>IF(N80="","",COUNT(N$9:N80))</f>
        <v/>
      </c>
      <c r="B80" s="15">
        <f>IF(P80="","",TEXT(INT(P80/($B$6*3600)),"00")&amp;":"&amp;TEXT(INT(MOD(P80,$B$6*3600)/($B$6*60)),"00")&amp;":"&amp;TEXT(INT(MOD(P80,$B$6*60)/$B$6),"00")&amp;":"&amp;TEXT(MOD(P80,$B$6),"00"))</f>
        <v/>
      </c>
      <c r="C80" s="16" t="n"/>
      <c r="D80" s="15">
        <f>IF(R80="","",IF(R80=0,"On time",IF(R80&gt;0,"Late ","Early ")&amp;TEXT(INT(ABS(R80)/($B$6*3600)),"00")&amp;":"&amp;TEXT(INT(MOD(ABS(R80),$B$6*3600)/($B$6*60)),"00")&amp;":"&amp;TEXT(INT(MOD(ABS(R80),$B$6*60)/$B$6),"00")&amp;":"&amp;TEXT(MOD(ABS(R80),$B$6),"00")))</f>
        <v/>
      </c>
      <c r="E80" s="17" t="n"/>
      <c r="F80" s="17" t="n"/>
      <c r="G80" s="17" t="n"/>
      <c r="H80" s="17" t="n"/>
      <c r="I80" s="18" t="n"/>
      <c r="J80" s="19" t="n"/>
      <c r="K80" s="15">
        <f>IF(N80="","",TEXT(INT(N80/($B$6*3600)),"00")&amp;":"&amp;TEXT(INT(MOD(N80,$B$6*3600)/($B$6*60)),"00")&amp;":"&amp;TEXT(INT(MOD(N80,$B$6*60)/$B$6),"00")&amp;":"&amp;TEXT(MOD(N80,$B$6),"00"))</f>
        <v/>
      </c>
      <c r="L80" s="17" t="n"/>
      <c r="N80">
        <f>IF(AND(I80="",J80=""),"",ROUND(I80*86400,0)*$B$6+N(J80))</f>
        <v/>
      </c>
      <c r="O80">
        <f>IF(N80="","",SUM(N$8:N79))</f>
        <v/>
      </c>
      <c r="P80">
        <f>IF(N80="","",MOD(ROUND($B$5*86400,0)*$B$6+O80,86400*$B$6))</f>
        <v/>
      </c>
      <c r="Q80">
        <f>IF(P80="","",INT(P80/($B$6*3600)))</f>
        <v/>
      </c>
      <c r="R80">
        <f>IF(OR(P80="",C80=""),"",MOD(P80-ROUND(MOD(C80,1)*86400,0)*$B$6+43200*$B$6,86400*$B$6)-43200*$B$6)</f>
        <v/>
      </c>
    </row>
    <row r="81">
      <c r="A81" s="15">
        <f>IF(N81="","",COUNT(N$9:N81))</f>
        <v/>
      </c>
      <c r="B81" s="15">
        <f>IF(P81="","",TEXT(INT(P81/($B$6*3600)),"00")&amp;":"&amp;TEXT(INT(MOD(P81,$B$6*3600)/($B$6*60)),"00")&amp;":"&amp;TEXT(INT(MOD(P81,$B$6*60)/$B$6),"00")&amp;":"&amp;TEXT(MOD(P81,$B$6),"00"))</f>
        <v/>
      </c>
      <c r="C81" s="16" t="n"/>
      <c r="D81" s="15">
        <f>IF(R81="","",IF(R81=0,"On time",IF(R81&gt;0,"Late ","Early ")&amp;TEXT(INT(ABS(R81)/($B$6*3600)),"00")&amp;":"&amp;TEXT(INT(MOD(ABS(R81),$B$6*3600)/($B$6*60)),"00")&amp;":"&amp;TEXT(INT(MOD(ABS(R81),$B$6*60)/$B$6),"00")&amp;":"&amp;TEXT(MOD(ABS(R81),$B$6),"00")))</f>
        <v/>
      </c>
      <c r="E81" s="17" t="n"/>
      <c r="F81" s="17" t="n"/>
      <c r="G81" s="17" t="n"/>
      <c r="H81" s="17" t="n"/>
      <c r="I81" s="18" t="n"/>
      <c r="J81" s="19" t="n"/>
      <c r="K81" s="15">
        <f>IF(N81="","",TEXT(INT(N81/($B$6*3600)),"00")&amp;":"&amp;TEXT(INT(MOD(N81,$B$6*3600)/($B$6*60)),"00")&amp;":"&amp;TEXT(INT(MOD(N81,$B$6*60)/$B$6),"00")&amp;":"&amp;TEXT(MOD(N81,$B$6),"00"))</f>
        <v/>
      </c>
      <c r="L81" s="17" t="n"/>
      <c r="N81">
        <f>IF(AND(I81="",J81=""),"",ROUND(I81*86400,0)*$B$6+N(J81))</f>
        <v/>
      </c>
      <c r="O81">
        <f>IF(N81="","",SUM(N$8:N80))</f>
        <v/>
      </c>
      <c r="P81">
        <f>IF(N81="","",MOD(ROUND($B$5*86400,0)*$B$6+O81,86400*$B$6))</f>
        <v/>
      </c>
      <c r="Q81">
        <f>IF(P81="","",INT(P81/($B$6*3600)))</f>
        <v/>
      </c>
      <c r="R81">
        <f>IF(OR(P81="",C81=""),"",MOD(P81-ROUND(MOD(C81,1)*86400,0)*$B$6+43200*$B$6,86400*$B$6)-43200*$B$6)</f>
        <v/>
      </c>
    </row>
    <row r="82">
      <c r="A82" s="15">
        <f>IF(N82="","",COUNT(N$9:N82))</f>
        <v/>
      </c>
      <c r="B82" s="15">
        <f>IF(P82="","",TEXT(INT(P82/($B$6*3600)),"00")&amp;":"&amp;TEXT(INT(MOD(P82,$B$6*3600)/($B$6*60)),"00")&amp;":"&amp;TEXT(INT(MOD(P82,$B$6*60)/$B$6),"00")&amp;":"&amp;TEXT(MOD(P82,$B$6),"00"))</f>
        <v/>
      </c>
      <c r="C82" s="16" t="n"/>
      <c r="D82" s="15">
        <f>IF(R82="","",IF(R82=0,"On time",IF(R82&gt;0,"Late ","Early ")&amp;TEXT(INT(ABS(R82)/($B$6*3600)),"00")&amp;":"&amp;TEXT(INT(MOD(ABS(R82),$B$6*3600)/($B$6*60)),"00")&amp;":"&amp;TEXT(INT(MOD(ABS(R82),$B$6*60)/$B$6),"00")&amp;":"&amp;TEXT(MOD(ABS(R82),$B$6),"00")))</f>
        <v/>
      </c>
      <c r="E82" s="17" t="n"/>
      <c r="F82" s="17" t="n"/>
      <c r="G82" s="17" t="n"/>
      <c r="H82" s="17" t="n"/>
      <c r="I82" s="18" t="n"/>
      <c r="J82" s="19" t="n"/>
      <c r="K82" s="15">
        <f>IF(N82="","",TEXT(INT(N82/($B$6*3600)),"00")&amp;":"&amp;TEXT(INT(MOD(N82,$B$6*3600)/($B$6*60)),"00")&amp;":"&amp;TEXT(INT(MOD(N82,$B$6*60)/$B$6),"00")&amp;":"&amp;TEXT(MOD(N82,$B$6),"00"))</f>
        <v/>
      </c>
      <c r="L82" s="17" t="n"/>
      <c r="N82">
        <f>IF(AND(I82="",J82=""),"",ROUND(I82*86400,0)*$B$6+N(J82))</f>
        <v/>
      </c>
      <c r="O82">
        <f>IF(N82="","",SUM(N$8:N81))</f>
        <v/>
      </c>
      <c r="P82">
        <f>IF(N82="","",MOD(ROUND($B$5*86400,0)*$B$6+O82,86400*$B$6))</f>
        <v/>
      </c>
      <c r="Q82">
        <f>IF(P82="","",INT(P82/($B$6*3600)))</f>
        <v/>
      </c>
      <c r="R82">
        <f>IF(OR(P82="",C82=""),"",MOD(P82-ROUND(MOD(C82,1)*86400,0)*$B$6+43200*$B$6,86400*$B$6)-43200*$B$6)</f>
        <v/>
      </c>
    </row>
    <row r="83">
      <c r="A83" s="15">
        <f>IF(N83="","",COUNT(N$9:N83))</f>
        <v/>
      </c>
      <c r="B83" s="15">
        <f>IF(P83="","",TEXT(INT(P83/($B$6*3600)),"00")&amp;":"&amp;TEXT(INT(MOD(P83,$B$6*3600)/($B$6*60)),"00")&amp;":"&amp;TEXT(INT(MOD(P83,$B$6*60)/$B$6),"00")&amp;":"&amp;TEXT(MOD(P83,$B$6),"00"))</f>
        <v/>
      </c>
      <c r="C83" s="16" t="n"/>
      <c r="D83" s="15">
        <f>IF(R83="","",IF(R83=0,"On time",IF(R83&gt;0,"Late ","Early ")&amp;TEXT(INT(ABS(R83)/($B$6*3600)),"00")&amp;":"&amp;TEXT(INT(MOD(ABS(R83),$B$6*3600)/($B$6*60)),"00")&amp;":"&amp;TEXT(INT(MOD(ABS(R83),$B$6*60)/$B$6),"00")&amp;":"&amp;TEXT(MOD(ABS(R83),$B$6),"00")))</f>
        <v/>
      </c>
      <c r="E83" s="17" t="n"/>
      <c r="F83" s="17" t="n"/>
      <c r="G83" s="17" t="n"/>
      <c r="H83" s="17" t="n"/>
      <c r="I83" s="18" t="n"/>
      <c r="J83" s="19" t="n"/>
      <c r="K83" s="15">
        <f>IF(N83="","",TEXT(INT(N83/($B$6*3600)),"00")&amp;":"&amp;TEXT(INT(MOD(N83,$B$6*3600)/($B$6*60)),"00")&amp;":"&amp;TEXT(INT(MOD(N83,$B$6*60)/$B$6),"00")&amp;":"&amp;TEXT(MOD(N83,$B$6),"00"))</f>
        <v/>
      </c>
      <c r="L83" s="17" t="n"/>
      <c r="N83">
        <f>IF(AND(I83="",J83=""),"",ROUND(I83*86400,0)*$B$6+N(J83))</f>
        <v/>
      </c>
      <c r="O83">
        <f>IF(N83="","",SUM(N$8:N82))</f>
        <v/>
      </c>
      <c r="P83">
        <f>IF(N83="","",MOD(ROUND($B$5*86400,0)*$B$6+O83,86400*$B$6))</f>
        <v/>
      </c>
      <c r="Q83">
        <f>IF(P83="","",INT(P83/($B$6*3600)))</f>
        <v/>
      </c>
      <c r="R83">
        <f>IF(OR(P83="",C83=""),"",MOD(P83-ROUND(MOD(C83,1)*86400,0)*$B$6+43200*$B$6,86400*$B$6)-43200*$B$6)</f>
        <v/>
      </c>
    </row>
    <row r="84">
      <c r="A84" s="15">
        <f>IF(N84="","",COUNT(N$9:N84))</f>
        <v/>
      </c>
      <c r="B84" s="15">
        <f>IF(P84="","",TEXT(INT(P84/($B$6*3600)),"00")&amp;":"&amp;TEXT(INT(MOD(P84,$B$6*3600)/($B$6*60)),"00")&amp;":"&amp;TEXT(INT(MOD(P84,$B$6*60)/$B$6),"00")&amp;":"&amp;TEXT(MOD(P84,$B$6),"00"))</f>
        <v/>
      </c>
      <c r="C84" s="16" t="n"/>
      <c r="D84" s="15">
        <f>IF(R84="","",IF(R84=0,"On time",IF(R84&gt;0,"Late ","Early ")&amp;TEXT(INT(ABS(R84)/($B$6*3600)),"00")&amp;":"&amp;TEXT(INT(MOD(ABS(R84),$B$6*3600)/($B$6*60)),"00")&amp;":"&amp;TEXT(INT(MOD(ABS(R84),$B$6*60)/$B$6),"00")&amp;":"&amp;TEXT(MOD(ABS(R84),$B$6),"00")))</f>
        <v/>
      </c>
      <c r="E84" s="17" t="n"/>
      <c r="F84" s="17" t="n"/>
      <c r="G84" s="17" t="n"/>
      <c r="H84" s="17" t="n"/>
      <c r="I84" s="18" t="n"/>
      <c r="J84" s="19" t="n"/>
      <c r="K84" s="15">
        <f>IF(N84="","",TEXT(INT(N84/($B$6*3600)),"00")&amp;":"&amp;TEXT(INT(MOD(N84,$B$6*3600)/($B$6*60)),"00")&amp;":"&amp;TEXT(INT(MOD(N84,$B$6*60)/$B$6),"00")&amp;":"&amp;TEXT(MOD(N84,$B$6),"00"))</f>
        <v/>
      </c>
      <c r="L84" s="17" t="n"/>
      <c r="N84">
        <f>IF(AND(I84="",J84=""),"",ROUND(I84*86400,0)*$B$6+N(J84))</f>
        <v/>
      </c>
      <c r="O84">
        <f>IF(N84="","",SUM(N$8:N83))</f>
        <v/>
      </c>
      <c r="P84">
        <f>IF(N84="","",MOD(ROUND($B$5*86400,0)*$B$6+O84,86400*$B$6))</f>
        <v/>
      </c>
      <c r="Q84">
        <f>IF(P84="","",INT(P84/($B$6*3600)))</f>
        <v/>
      </c>
      <c r="R84">
        <f>IF(OR(P84="",C84=""),"",MOD(P84-ROUND(MOD(C84,1)*86400,0)*$B$6+43200*$B$6,86400*$B$6)-43200*$B$6)</f>
        <v/>
      </c>
    </row>
    <row r="85">
      <c r="A85" s="15">
        <f>IF(N85="","",COUNT(N$9:N85))</f>
        <v/>
      </c>
      <c r="B85" s="15">
        <f>IF(P85="","",TEXT(INT(P85/($B$6*3600)),"00")&amp;":"&amp;TEXT(INT(MOD(P85,$B$6*3600)/($B$6*60)),"00")&amp;":"&amp;TEXT(INT(MOD(P85,$B$6*60)/$B$6),"00")&amp;":"&amp;TEXT(MOD(P85,$B$6),"00"))</f>
        <v/>
      </c>
      <c r="C85" s="16" t="n"/>
      <c r="D85" s="15">
        <f>IF(R85="","",IF(R85=0,"On time",IF(R85&gt;0,"Late ","Early ")&amp;TEXT(INT(ABS(R85)/($B$6*3600)),"00")&amp;":"&amp;TEXT(INT(MOD(ABS(R85),$B$6*3600)/($B$6*60)),"00")&amp;":"&amp;TEXT(INT(MOD(ABS(R85),$B$6*60)/$B$6),"00")&amp;":"&amp;TEXT(MOD(ABS(R85),$B$6),"00")))</f>
        <v/>
      </c>
      <c r="E85" s="17" t="n"/>
      <c r="F85" s="17" t="n"/>
      <c r="G85" s="17" t="n"/>
      <c r="H85" s="17" t="n"/>
      <c r="I85" s="18" t="n"/>
      <c r="J85" s="19" t="n"/>
      <c r="K85" s="15">
        <f>IF(N85="","",TEXT(INT(N85/($B$6*3600)),"00")&amp;":"&amp;TEXT(INT(MOD(N85,$B$6*3600)/($B$6*60)),"00")&amp;":"&amp;TEXT(INT(MOD(N85,$B$6*60)/$B$6),"00")&amp;":"&amp;TEXT(MOD(N85,$B$6),"00"))</f>
        <v/>
      </c>
      <c r="L85" s="17" t="n"/>
      <c r="N85">
        <f>IF(AND(I85="",J85=""),"",ROUND(I85*86400,0)*$B$6+N(J85))</f>
        <v/>
      </c>
      <c r="O85">
        <f>IF(N85="","",SUM(N$8:N84))</f>
        <v/>
      </c>
      <c r="P85">
        <f>IF(N85="","",MOD(ROUND($B$5*86400,0)*$B$6+O85,86400*$B$6))</f>
        <v/>
      </c>
      <c r="Q85">
        <f>IF(P85="","",INT(P85/($B$6*3600)))</f>
        <v/>
      </c>
      <c r="R85">
        <f>IF(OR(P85="",C85=""),"",MOD(P85-ROUND(MOD(C85,1)*86400,0)*$B$6+43200*$B$6,86400*$B$6)-43200*$B$6)</f>
        <v/>
      </c>
    </row>
    <row r="86">
      <c r="A86" s="15">
        <f>IF(N86="","",COUNT(N$9:N86))</f>
        <v/>
      </c>
      <c r="B86" s="15">
        <f>IF(P86="","",TEXT(INT(P86/($B$6*3600)),"00")&amp;":"&amp;TEXT(INT(MOD(P86,$B$6*3600)/($B$6*60)),"00")&amp;":"&amp;TEXT(INT(MOD(P86,$B$6*60)/$B$6),"00")&amp;":"&amp;TEXT(MOD(P86,$B$6),"00"))</f>
        <v/>
      </c>
      <c r="C86" s="16" t="n"/>
      <c r="D86" s="15">
        <f>IF(R86="","",IF(R86=0,"On time",IF(R86&gt;0,"Late ","Early ")&amp;TEXT(INT(ABS(R86)/($B$6*3600)),"00")&amp;":"&amp;TEXT(INT(MOD(ABS(R86),$B$6*3600)/($B$6*60)),"00")&amp;":"&amp;TEXT(INT(MOD(ABS(R86),$B$6*60)/$B$6),"00")&amp;":"&amp;TEXT(MOD(ABS(R86),$B$6),"00")))</f>
        <v/>
      </c>
      <c r="E86" s="17" t="n"/>
      <c r="F86" s="17" t="n"/>
      <c r="G86" s="17" t="n"/>
      <c r="H86" s="17" t="n"/>
      <c r="I86" s="18" t="n"/>
      <c r="J86" s="19" t="n"/>
      <c r="K86" s="15">
        <f>IF(N86="","",TEXT(INT(N86/($B$6*3600)),"00")&amp;":"&amp;TEXT(INT(MOD(N86,$B$6*3600)/($B$6*60)),"00")&amp;":"&amp;TEXT(INT(MOD(N86,$B$6*60)/$B$6),"00")&amp;":"&amp;TEXT(MOD(N86,$B$6),"00"))</f>
        <v/>
      </c>
      <c r="L86" s="17" t="n"/>
      <c r="N86">
        <f>IF(AND(I86="",J86=""),"",ROUND(I86*86400,0)*$B$6+N(J86))</f>
        <v/>
      </c>
      <c r="O86">
        <f>IF(N86="","",SUM(N$8:N85))</f>
        <v/>
      </c>
      <c r="P86">
        <f>IF(N86="","",MOD(ROUND($B$5*86400,0)*$B$6+O86,86400*$B$6))</f>
        <v/>
      </c>
      <c r="Q86">
        <f>IF(P86="","",INT(P86/($B$6*3600)))</f>
        <v/>
      </c>
      <c r="R86">
        <f>IF(OR(P86="",C86=""),"",MOD(P86-ROUND(MOD(C86,1)*86400,0)*$B$6+43200*$B$6,86400*$B$6)-43200*$B$6)</f>
        <v/>
      </c>
    </row>
    <row r="87">
      <c r="A87" s="15">
        <f>IF(N87="","",COUNT(N$9:N87))</f>
        <v/>
      </c>
      <c r="B87" s="15">
        <f>IF(P87="","",TEXT(INT(P87/($B$6*3600)),"00")&amp;":"&amp;TEXT(INT(MOD(P87,$B$6*3600)/($B$6*60)),"00")&amp;":"&amp;TEXT(INT(MOD(P87,$B$6*60)/$B$6),"00")&amp;":"&amp;TEXT(MOD(P87,$B$6),"00"))</f>
        <v/>
      </c>
      <c r="C87" s="16" t="n"/>
      <c r="D87" s="15">
        <f>IF(R87="","",IF(R87=0,"On time",IF(R87&gt;0,"Late ","Early ")&amp;TEXT(INT(ABS(R87)/($B$6*3600)),"00")&amp;":"&amp;TEXT(INT(MOD(ABS(R87),$B$6*3600)/($B$6*60)),"00")&amp;":"&amp;TEXT(INT(MOD(ABS(R87),$B$6*60)/$B$6),"00")&amp;":"&amp;TEXT(MOD(ABS(R87),$B$6),"00")))</f>
        <v/>
      </c>
      <c r="E87" s="17" t="n"/>
      <c r="F87" s="17" t="n"/>
      <c r="G87" s="17" t="n"/>
      <c r="H87" s="17" t="n"/>
      <c r="I87" s="18" t="n"/>
      <c r="J87" s="19" t="n"/>
      <c r="K87" s="15">
        <f>IF(N87="","",TEXT(INT(N87/($B$6*3600)),"00")&amp;":"&amp;TEXT(INT(MOD(N87,$B$6*3600)/($B$6*60)),"00")&amp;":"&amp;TEXT(INT(MOD(N87,$B$6*60)/$B$6),"00")&amp;":"&amp;TEXT(MOD(N87,$B$6),"00"))</f>
        <v/>
      </c>
      <c r="L87" s="17" t="n"/>
      <c r="N87">
        <f>IF(AND(I87="",J87=""),"",ROUND(I87*86400,0)*$B$6+N(J87))</f>
        <v/>
      </c>
      <c r="O87">
        <f>IF(N87="","",SUM(N$8:N86))</f>
        <v/>
      </c>
      <c r="P87">
        <f>IF(N87="","",MOD(ROUND($B$5*86400,0)*$B$6+O87,86400*$B$6))</f>
        <v/>
      </c>
      <c r="Q87">
        <f>IF(P87="","",INT(P87/($B$6*3600)))</f>
        <v/>
      </c>
      <c r="R87">
        <f>IF(OR(P87="",C87=""),"",MOD(P87-ROUND(MOD(C87,1)*86400,0)*$B$6+43200*$B$6,86400*$B$6)-43200*$B$6)</f>
        <v/>
      </c>
    </row>
    <row r="88">
      <c r="A88" s="15">
        <f>IF(N88="","",COUNT(N$9:N88))</f>
        <v/>
      </c>
      <c r="B88" s="15">
        <f>IF(P88="","",TEXT(INT(P88/($B$6*3600)),"00")&amp;":"&amp;TEXT(INT(MOD(P88,$B$6*3600)/($B$6*60)),"00")&amp;":"&amp;TEXT(INT(MOD(P88,$B$6*60)/$B$6),"00")&amp;":"&amp;TEXT(MOD(P88,$B$6),"00"))</f>
        <v/>
      </c>
      <c r="C88" s="16" t="n"/>
      <c r="D88" s="15">
        <f>IF(R88="","",IF(R88=0,"On time",IF(R88&gt;0,"Late ","Early ")&amp;TEXT(INT(ABS(R88)/($B$6*3600)),"00")&amp;":"&amp;TEXT(INT(MOD(ABS(R88),$B$6*3600)/($B$6*60)),"00")&amp;":"&amp;TEXT(INT(MOD(ABS(R88),$B$6*60)/$B$6),"00")&amp;":"&amp;TEXT(MOD(ABS(R88),$B$6),"00")))</f>
        <v/>
      </c>
      <c r="E88" s="17" t="n"/>
      <c r="F88" s="17" t="n"/>
      <c r="G88" s="17" t="n"/>
      <c r="H88" s="17" t="n"/>
      <c r="I88" s="18" t="n"/>
      <c r="J88" s="19" t="n"/>
      <c r="K88" s="15">
        <f>IF(N88="","",TEXT(INT(N88/($B$6*3600)),"00")&amp;":"&amp;TEXT(INT(MOD(N88,$B$6*3600)/($B$6*60)),"00")&amp;":"&amp;TEXT(INT(MOD(N88,$B$6*60)/$B$6),"00")&amp;":"&amp;TEXT(MOD(N88,$B$6),"00"))</f>
        <v/>
      </c>
      <c r="L88" s="17" t="n"/>
      <c r="N88">
        <f>IF(AND(I88="",J88=""),"",ROUND(I88*86400,0)*$B$6+N(J88))</f>
        <v/>
      </c>
      <c r="O88">
        <f>IF(N88="","",SUM(N$8:N87))</f>
        <v/>
      </c>
      <c r="P88">
        <f>IF(N88="","",MOD(ROUND($B$5*86400,0)*$B$6+O88,86400*$B$6))</f>
        <v/>
      </c>
      <c r="Q88">
        <f>IF(P88="","",INT(P88/($B$6*3600)))</f>
        <v/>
      </c>
      <c r="R88">
        <f>IF(OR(P88="",C88=""),"",MOD(P88-ROUND(MOD(C88,1)*86400,0)*$B$6+43200*$B$6,86400*$B$6)-43200*$B$6)</f>
        <v/>
      </c>
    </row>
    <row r="89">
      <c r="A89" s="15">
        <f>IF(N89="","",COUNT(N$9:N89))</f>
        <v/>
      </c>
      <c r="B89" s="15">
        <f>IF(P89="","",TEXT(INT(P89/($B$6*3600)),"00")&amp;":"&amp;TEXT(INT(MOD(P89,$B$6*3600)/($B$6*60)),"00")&amp;":"&amp;TEXT(INT(MOD(P89,$B$6*60)/$B$6),"00")&amp;":"&amp;TEXT(MOD(P89,$B$6),"00"))</f>
        <v/>
      </c>
      <c r="C89" s="16" t="n"/>
      <c r="D89" s="15">
        <f>IF(R89="","",IF(R89=0,"On time",IF(R89&gt;0,"Late ","Early ")&amp;TEXT(INT(ABS(R89)/($B$6*3600)),"00")&amp;":"&amp;TEXT(INT(MOD(ABS(R89),$B$6*3600)/($B$6*60)),"00")&amp;":"&amp;TEXT(INT(MOD(ABS(R89),$B$6*60)/$B$6),"00")&amp;":"&amp;TEXT(MOD(ABS(R89),$B$6),"00")))</f>
        <v/>
      </c>
      <c r="E89" s="17" t="n"/>
      <c r="F89" s="17" t="n"/>
      <c r="G89" s="17" t="n"/>
      <c r="H89" s="17" t="n"/>
      <c r="I89" s="18" t="n"/>
      <c r="J89" s="19" t="n"/>
      <c r="K89" s="15">
        <f>IF(N89="","",TEXT(INT(N89/($B$6*3600)),"00")&amp;":"&amp;TEXT(INT(MOD(N89,$B$6*3600)/($B$6*60)),"00")&amp;":"&amp;TEXT(INT(MOD(N89,$B$6*60)/$B$6),"00")&amp;":"&amp;TEXT(MOD(N89,$B$6),"00"))</f>
        <v/>
      </c>
      <c r="L89" s="17" t="n"/>
      <c r="N89">
        <f>IF(AND(I89="",J89=""),"",ROUND(I89*86400,0)*$B$6+N(J89))</f>
        <v/>
      </c>
      <c r="O89">
        <f>IF(N89="","",SUM(N$8:N88))</f>
        <v/>
      </c>
      <c r="P89">
        <f>IF(N89="","",MOD(ROUND($B$5*86400,0)*$B$6+O89,86400*$B$6))</f>
        <v/>
      </c>
      <c r="Q89">
        <f>IF(P89="","",INT(P89/($B$6*3600)))</f>
        <v/>
      </c>
      <c r="R89">
        <f>IF(OR(P89="",C89=""),"",MOD(P89-ROUND(MOD(C89,1)*86400,0)*$B$6+43200*$B$6,86400*$B$6)-43200*$B$6)</f>
        <v/>
      </c>
    </row>
    <row r="90">
      <c r="A90" s="15">
        <f>IF(N90="","",COUNT(N$9:N90))</f>
        <v/>
      </c>
      <c r="B90" s="15">
        <f>IF(P90="","",TEXT(INT(P90/($B$6*3600)),"00")&amp;":"&amp;TEXT(INT(MOD(P90,$B$6*3600)/($B$6*60)),"00")&amp;":"&amp;TEXT(INT(MOD(P90,$B$6*60)/$B$6),"00")&amp;":"&amp;TEXT(MOD(P90,$B$6),"00"))</f>
        <v/>
      </c>
      <c r="C90" s="16" t="n"/>
      <c r="D90" s="15">
        <f>IF(R90="","",IF(R90=0,"On time",IF(R90&gt;0,"Late ","Early ")&amp;TEXT(INT(ABS(R90)/($B$6*3600)),"00")&amp;":"&amp;TEXT(INT(MOD(ABS(R90),$B$6*3600)/($B$6*60)),"00")&amp;":"&amp;TEXT(INT(MOD(ABS(R90),$B$6*60)/$B$6),"00")&amp;":"&amp;TEXT(MOD(ABS(R90),$B$6),"00")))</f>
        <v/>
      </c>
      <c r="E90" s="17" t="n"/>
      <c r="F90" s="17" t="n"/>
      <c r="G90" s="17" t="n"/>
      <c r="H90" s="17" t="n"/>
      <c r="I90" s="18" t="n"/>
      <c r="J90" s="19" t="n"/>
      <c r="K90" s="15">
        <f>IF(N90="","",TEXT(INT(N90/($B$6*3600)),"00")&amp;":"&amp;TEXT(INT(MOD(N90,$B$6*3600)/($B$6*60)),"00")&amp;":"&amp;TEXT(INT(MOD(N90,$B$6*60)/$B$6),"00")&amp;":"&amp;TEXT(MOD(N90,$B$6),"00"))</f>
        <v/>
      </c>
      <c r="L90" s="17" t="n"/>
      <c r="N90">
        <f>IF(AND(I90="",J90=""),"",ROUND(I90*86400,0)*$B$6+N(J90))</f>
        <v/>
      </c>
      <c r="O90">
        <f>IF(N90="","",SUM(N$8:N89))</f>
        <v/>
      </c>
      <c r="P90">
        <f>IF(N90="","",MOD(ROUND($B$5*86400,0)*$B$6+O90,86400*$B$6))</f>
        <v/>
      </c>
      <c r="Q90">
        <f>IF(P90="","",INT(P90/($B$6*3600)))</f>
        <v/>
      </c>
      <c r="R90">
        <f>IF(OR(P90="",C90=""),"",MOD(P90-ROUND(MOD(C90,1)*86400,0)*$B$6+43200*$B$6,86400*$B$6)-43200*$B$6)</f>
        <v/>
      </c>
    </row>
    <row r="91">
      <c r="A91" s="15">
        <f>IF(N91="","",COUNT(N$9:N91))</f>
        <v/>
      </c>
      <c r="B91" s="15">
        <f>IF(P91="","",TEXT(INT(P91/($B$6*3600)),"00")&amp;":"&amp;TEXT(INT(MOD(P91,$B$6*3600)/($B$6*60)),"00")&amp;":"&amp;TEXT(INT(MOD(P91,$B$6*60)/$B$6),"00")&amp;":"&amp;TEXT(MOD(P91,$B$6),"00"))</f>
        <v/>
      </c>
      <c r="C91" s="16" t="n"/>
      <c r="D91" s="15">
        <f>IF(R91="","",IF(R91=0,"On time",IF(R91&gt;0,"Late ","Early ")&amp;TEXT(INT(ABS(R91)/($B$6*3600)),"00")&amp;":"&amp;TEXT(INT(MOD(ABS(R91),$B$6*3600)/($B$6*60)),"00")&amp;":"&amp;TEXT(INT(MOD(ABS(R91),$B$6*60)/$B$6),"00")&amp;":"&amp;TEXT(MOD(ABS(R91),$B$6),"00")))</f>
        <v/>
      </c>
      <c r="E91" s="17" t="n"/>
      <c r="F91" s="17" t="n"/>
      <c r="G91" s="17" t="n"/>
      <c r="H91" s="17" t="n"/>
      <c r="I91" s="18" t="n"/>
      <c r="J91" s="19" t="n"/>
      <c r="K91" s="15">
        <f>IF(N91="","",TEXT(INT(N91/($B$6*3600)),"00")&amp;":"&amp;TEXT(INT(MOD(N91,$B$6*3600)/($B$6*60)),"00")&amp;":"&amp;TEXT(INT(MOD(N91,$B$6*60)/$B$6),"00")&amp;":"&amp;TEXT(MOD(N91,$B$6),"00"))</f>
        <v/>
      </c>
      <c r="L91" s="17" t="n"/>
      <c r="N91">
        <f>IF(AND(I91="",J91=""),"",ROUND(I91*86400,0)*$B$6+N(J91))</f>
        <v/>
      </c>
      <c r="O91">
        <f>IF(N91="","",SUM(N$8:N90))</f>
        <v/>
      </c>
      <c r="P91">
        <f>IF(N91="","",MOD(ROUND($B$5*86400,0)*$B$6+O91,86400*$B$6))</f>
        <v/>
      </c>
      <c r="Q91">
        <f>IF(P91="","",INT(P91/($B$6*3600)))</f>
        <v/>
      </c>
      <c r="R91">
        <f>IF(OR(P91="",C91=""),"",MOD(P91-ROUND(MOD(C91,1)*86400,0)*$B$6+43200*$B$6,86400*$B$6)-43200*$B$6)</f>
        <v/>
      </c>
    </row>
    <row r="92">
      <c r="A92" s="15">
        <f>IF(N92="","",COUNT(N$9:N92))</f>
        <v/>
      </c>
      <c r="B92" s="15">
        <f>IF(P92="","",TEXT(INT(P92/($B$6*3600)),"00")&amp;":"&amp;TEXT(INT(MOD(P92,$B$6*3600)/($B$6*60)),"00")&amp;":"&amp;TEXT(INT(MOD(P92,$B$6*60)/$B$6),"00")&amp;":"&amp;TEXT(MOD(P92,$B$6),"00"))</f>
        <v/>
      </c>
      <c r="C92" s="16" t="n"/>
      <c r="D92" s="15">
        <f>IF(R92="","",IF(R92=0,"On time",IF(R92&gt;0,"Late ","Early ")&amp;TEXT(INT(ABS(R92)/($B$6*3600)),"00")&amp;":"&amp;TEXT(INT(MOD(ABS(R92),$B$6*3600)/($B$6*60)),"00")&amp;":"&amp;TEXT(INT(MOD(ABS(R92),$B$6*60)/$B$6),"00")&amp;":"&amp;TEXT(MOD(ABS(R92),$B$6),"00")))</f>
        <v/>
      </c>
      <c r="E92" s="17" t="n"/>
      <c r="F92" s="17" t="n"/>
      <c r="G92" s="17" t="n"/>
      <c r="H92" s="17" t="n"/>
      <c r="I92" s="18" t="n"/>
      <c r="J92" s="19" t="n"/>
      <c r="K92" s="15">
        <f>IF(N92="","",TEXT(INT(N92/($B$6*3600)),"00")&amp;":"&amp;TEXT(INT(MOD(N92,$B$6*3600)/($B$6*60)),"00")&amp;":"&amp;TEXT(INT(MOD(N92,$B$6*60)/$B$6),"00")&amp;":"&amp;TEXT(MOD(N92,$B$6),"00"))</f>
        <v/>
      </c>
      <c r="L92" s="17" t="n"/>
      <c r="N92">
        <f>IF(AND(I92="",J92=""),"",ROUND(I92*86400,0)*$B$6+N(J92))</f>
        <v/>
      </c>
      <c r="O92">
        <f>IF(N92="","",SUM(N$8:N91))</f>
        <v/>
      </c>
      <c r="P92">
        <f>IF(N92="","",MOD(ROUND($B$5*86400,0)*$B$6+O92,86400*$B$6))</f>
        <v/>
      </c>
      <c r="Q92">
        <f>IF(P92="","",INT(P92/($B$6*3600)))</f>
        <v/>
      </c>
      <c r="R92">
        <f>IF(OR(P92="",C92=""),"",MOD(P92-ROUND(MOD(C92,1)*86400,0)*$B$6+43200*$B$6,86400*$B$6)-43200*$B$6)</f>
        <v/>
      </c>
    </row>
    <row r="93">
      <c r="A93" s="15">
        <f>IF(N93="","",COUNT(N$9:N93))</f>
        <v/>
      </c>
      <c r="B93" s="15">
        <f>IF(P93="","",TEXT(INT(P93/($B$6*3600)),"00")&amp;":"&amp;TEXT(INT(MOD(P93,$B$6*3600)/($B$6*60)),"00")&amp;":"&amp;TEXT(INT(MOD(P93,$B$6*60)/$B$6),"00")&amp;":"&amp;TEXT(MOD(P93,$B$6),"00"))</f>
        <v/>
      </c>
      <c r="C93" s="16" t="n"/>
      <c r="D93" s="15">
        <f>IF(R93="","",IF(R93=0,"On time",IF(R93&gt;0,"Late ","Early ")&amp;TEXT(INT(ABS(R93)/($B$6*3600)),"00")&amp;":"&amp;TEXT(INT(MOD(ABS(R93),$B$6*3600)/($B$6*60)),"00")&amp;":"&amp;TEXT(INT(MOD(ABS(R93),$B$6*60)/$B$6),"00")&amp;":"&amp;TEXT(MOD(ABS(R93),$B$6),"00")))</f>
        <v/>
      </c>
      <c r="E93" s="17" t="n"/>
      <c r="F93" s="17" t="n"/>
      <c r="G93" s="17" t="n"/>
      <c r="H93" s="17" t="n"/>
      <c r="I93" s="18" t="n"/>
      <c r="J93" s="19" t="n"/>
      <c r="K93" s="15">
        <f>IF(N93="","",TEXT(INT(N93/($B$6*3600)),"00")&amp;":"&amp;TEXT(INT(MOD(N93,$B$6*3600)/($B$6*60)),"00")&amp;":"&amp;TEXT(INT(MOD(N93,$B$6*60)/$B$6),"00")&amp;":"&amp;TEXT(MOD(N93,$B$6),"00"))</f>
        <v/>
      </c>
      <c r="L93" s="17" t="n"/>
      <c r="N93">
        <f>IF(AND(I93="",J93=""),"",ROUND(I93*86400,0)*$B$6+N(J93))</f>
        <v/>
      </c>
      <c r="O93">
        <f>IF(N93="","",SUM(N$8:N92))</f>
        <v/>
      </c>
      <c r="P93">
        <f>IF(N93="","",MOD(ROUND($B$5*86400,0)*$B$6+O93,86400*$B$6))</f>
        <v/>
      </c>
      <c r="Q93">
        <f>IF(P93="","",INT(P93/($B$6*3600)))</f>
        <v/>
      </c>
      <c r="R93">
        <f>IF(OR(P93="",C93=""),"",MOD(P93-ROUND(MOD(C93,1)*86400,0)*$B$6+43200*$B$6,86400*$B$6)-43200*$B$6)</f>
        <v/>
      </c>
    </row>
    <row r="94">
      <c r="A94" s="15">
        <f>IF(N94="","",COUNT(N$9:N94))</f>
        <v/>
      </c>
      <c r="B94" s="15">
        <f>IF(P94="","",TEXT(INT(P94/($B$6*3600)),"00")&amp;":"&amp;TEXT(INT(MOD(P94,$B$6*3600)/($B$6*60)),"00")&amp;":"&amp;TEXT(INT(MOD(P94,$B$6*60)/$B$6),"00")&amp;":"&amp;TEXT(MOD(P94,$B$6),"00"))</f>
        <v/>
      </c>
      <c r="C94" s="16" t="n"/>
      <c r="D94" s="15">
        <f>IF(R94="","",IF(R94=0,"On time",IF(R94&gt;0,"Late ","Early ")&amp;TEXT(INT(ABS(R94)/($B$6*3600)),"00")&amp;":"&amp;TEXT(INT(MOD(ABS(R94),$B$6*3600)/($B$6*60)),"00")&amp;":"&amp;TEXT(INT(MOD(ABS(R94),$B$6*60)/$B$6),"00")&amp;":"&amp;TEXT(MOD(ABS(R94),$B$6),"00")))</f>
        <v/>
      </c>
      <c r="E94" s="17" t="n"/>
      <c r="F94" s="17" t="n"/>
      <c r="G94" s="17" t="n"/>
      <c r="H94" s="17" t="n"/>
      <c r="I94" s="18" t="n"/>
      <c r="J94" s="19" t="n"/>
      <c r="K94" s="15">
        <f>IF(N94="","",TEXT(INT(N94/($B$6*3600)),"00")&amp;":"&amp;TEXT(INT(MOD(N94,$B$6*3600)/($B$6*60)),"00")&amp;":"&amp;TEXT(INT(MOD(N94,$B$6*60)/$B$6),"00")&amp;":"&amp;TEXT(MOD(N94,$B$6),"00"))</f>
        <v/>
      </c>
      <c r="L94" s="17" t="n"/>
      <c r="N94">
        <f>IF(AND(I94="",J94=""),"",ROUND(I94*86400,0)*$B$6+N(J94))</f>
        <v/>
      </c>
      <c r="O94">
        <f>IF(N94="","",SUM(N$8:N93))</f>
        <v/>
      </c>
      <c r="P94">
        <f>IF(N94="","",MOD(ROUND($B$5*86400,0)*$B$6+O94,86400*$B$6))</f>
        <v/>
      </c>
      <c r="Q94">
        <f>IF(P94="","",INT(P94/($B$6*3600)))</f>
        <v/>
      </c>
      <c r="R94">
        <f>IF(OR(P94="",C94=""),"",MOD(P94-ROUND(MOD(C94,1)*86400,0)*$B$6+43200*$B$6,86400*$B$6)-43200*$B$6)</f>
        <v/>
      </c>
    </row>
    <row r="95">
      <c r="A95" s="15">
        <f>IF(N95="","",COUNT(N$9:N95))</f>
        <v/>
      </c>
      <c r="B95" s="15">
        <f>IF(P95="","",TEXT(INT(P95/($B$6*3600)),"00")&amp;":"&amp;TEXT(INT(MOD(P95,$B$6*3600)/($B$6*60)),"00")&amp;":"&amp;TEXT(INT(MOD(P95,$B$6*60)/$B$6),"00")&amp;":"&amp;TEXT(MOD(P95,$B$6),"00"))</f>
        <v/>
      </c>
      <c r="C95" s="16" t="n"/>
      <c r="D95" s="15">
        <f>IF(R95="","",IF(R95=0,"On time",IF(R95&gt;0,"Late ","Early ")&amp;TEXT(INT(ABS(R95)/($B$6*3600)),"00")&amp;":"&amp;TEXT(INT(MOD(ABS(R95),$B$6*3600)/($B$6*60)),"00")&amp;":"&amp;TEXT(INT(MOD(ABS(R95),$B$6*60)/$B$6),"00")&amp;":"&amp;TEXT(MOD(ABS(R95),$B$6),"00")))</f>
        <v/>
      </c>
      <c r="E95" s="17" t="n"/>
      <c r="F95" s="17" t="n"/>
      <c r="G95" s="17" t="n"/>
      <c r="H95" s="17" t="n"/>
      <c r="I95" s="18" t="n"/>
      <c r="J95" s="19" t="n"/>
      <c r="K95" s="15">
        <f>IF(N95="","",TEXT(INT(N95/($B$6*3600)),"00")&amp;":"&amp;TEXT(INT(MOD(N95,$B$6*3600)/($B$6*60)),"00")&amp;":"&amp;TEXT(INT(MOD(N95,$B$6*60)/$B$6),"00")&amp;":"&amp;TEXT(MOD(N95,$B$6),"00"))</f>
        <v/>
      </c>
      <c r="L95" s="17" t="n"/>
      <c r="N95">
        <f>IF(AND(I95="",J95=""),"",ROUND(I95*86400,0)*$B$6+N(J95))</f>
        <v/>
      </c>
      <c r="O95">
        <f>IF(N95="","",SUM(N$8:N94))</f>
        <v/>
      </c>
      <c r="P95">
        <f>IF(N95="","",MOD(ROUND($B$5*86400,0)*$B$6+O95,86400*$B$6))</f>
        <v/>
      </c>
      <c r="Q95">
        <f>IF(P95="","",INT(P95/($B$6*3600)))</f>
        <v/>
      </c>
      <c r="R95">
        <f>IF(OR(P95="",C95=""),"",MOD(P95-ROUND(MOD(C95,1)*86400,0)*$B$6+43200*$B$6,86400*$B$6)-43200*$B$6)</f>
        <v/>
      </c>
    </row>
    <row r="96">
      <c r="A96" s="15">
        <f>IF(N96="","",COUNT(N$9:N96))</f>
        <v/>
      </c>
      <c r="B96" s="15">
        <f>IF(P96="","",TEXT(INT(P96/($B$6*3600)),"00")&amp;":"&amp;TEXT(INT(MOD(P96,$B$6*3600)/($B$6*60)),"00")&amp;":"&amp;TEXT(INT(MOD(P96,$B$6*60)/$B$6),"00")&amp;":"&amp;TEXT(MOD(P96,$B$6),"00"))</f>
        <v/>
      </c>
      <c r="C96" s="16" t="n"/>
      <c r="D96" s="15">
        <f>IF(R96="","",IF(R96=0,"On time",IF(R96&gt;0,"Late ","Early ")&amp;TEXT(INT(ABS(R96)/($B$6*3600)),"00")&amp;":"&amp;TEXT(INT(MOD(ABS(R96),$B$6*3600)/($B$6*60)),"00")&amp;":"&amp;TEXT(INT(MOD(ABS(R96),$B$6*60)/$B$6),"00")&amp;":"&amp;TEXT(MOD(ABS(R96),$B$6),"00")))</f>
        <v/>
      </c>
      <c r="E96" s="17" t="n"/>
      <c r="F96" s="17" t="n"/>
      <c r="G96" s="17" t="n"/>
      <c r="H96" s="17" t="n"/>
      <c r="I96" s="18" t="n"/>
      <c r="J96" s="19" t="n"/>
      <c r="K96" s="15">
        <f>IF(N96="","",TEXT(INT(N96/($B$6*3600)),"00")&amp;":"&amp;TEXT(INT(MOD(N96,$B$6*3600)/($B$6*60)),"00")&amp;":"&amp;TEXT(INT(MOD(N96,$B$6*60)/$B$6),"00")&amp;":"&amp;TEXT(MOD(N96,$B$6),"00"))</f>
        <v/>
      </c>
      <c r="L96" s="17" t="n"/>
      <c r="N96">
        <f>IF(AND(I96="",J96=""),"",ROUND(I96*86400,0)*$B$6+N(J96))</f>
        <v/>
      </c>
      <c r="O96">
        <f>IF(N96="","",SUM(N$8:N95))</f>
        <v/>
      </c>
      <c r="P96">
        <f>IF(N96="","",MOD(ROUND($B$5*86400,0)*$B$6+O96,86400*$B$6))</f>
        <v/>
      </c>
      <c r="Q96">
        <f>IF(P96="","",INT(P96/($B$6*3600)))</f>
        <v/>
      </c>
      <c r="R96">
        <f>IF(OR(P96="",C96=""),"",MOD(P96-ROUND(MOD(C96,1)*86400,0)*$B$6+43200*$B$6,86400*$B$6)-43200*$B$6)</f>
        <v/>
      </c>
    </row>
    <row r="97">
      <c r="A97" s="15">
        <f>IF(N97="","",COUNT(N$9:N97))</f>
        <v/>
      </c>
      <c r="B97" s="15">
        <f>IF(P97="","",TEXT(INT(P97/($B$6*3600)),"00")&amp;":"&amp;TEXT(INT(MOD(P97,$B$6*3600)/($B$6*60)),"00")&amp;":"&amp;TEXT(INT(MOD(P97,$B$6*60)/$B$6),"00")&amp;":"&amp;TEXT(MOD(P97,$B$6),"00"))</f>
        <v/>
      </c>
      <c r="C97" s="16" t="n"/>
      <c r="D97" s="15">
        <f>IF(R97="","",IF(R97=0,"On time",IF(R97&gt;0,"Late ","Early ")&amp;TEXT(INT(ABS(R97)/($B$6*3600)),"00")&amp;":"&amp;TEXT(INT(MOD(ABS(R97),$B$6*3600)/($B$6*60)),"00")&amp;":"&amp;TEXT(INT(MOD(ABS(R97),$B$6*60)/$B$6),"00")&amp;":"&amp;TEXT(MOD(ABS(R97),$B$6),"00")))</f>
        <v/>
      </c>
      <c r="E97" s="17" t="n"/>
      <c r="F97" s="17" t="n"/>
      <c r="G97" s="17" t="n"/>
      <c r="H97" s="17" t="n"/>
      <c r="I97" s="18" t="n"/>
      <c r="J97" s="19" t="n"/>
      <c r="K97" s="15">
        <f>IF(N97="","",TEXT(INT(N97/($B$6*3600)),"00")&amp;":"&amp;TEXT(INT(MOD(N97,$B$6*3600)/($B$6*60)),"00")&amp;":"&amp;TEXT(INT(MOD(N97,$B$6*60)/$B$6),"00")&amp;":"&amp;TEXT(MOD(N97,$B$6),"00"))</f>
        <v/>
      </c>
      <c r="L97" s="17" t="n"/>
      <c r="N97">
        <f>IF(AND(I97="",J97=""),"",ROUND(I97*86400,0)*$B$6+N(J97))</f>
        <v/>
      </c>
      <c r="O97">
        <f>IF(N97="","",SUM(N$8:N96))</f>
        <v/>
      </c>
      <c r="P97">
        <f>IF(N97="","",MOD(ROUND($B$5*86400,0)*$B$6+O97,86400*$B$6))</f>
        <v/>
      </c>
      <c r="Q97">
        <f>IF(P97="","",INT(P97/($B$6*3600)))</f>
        <v/>
      </c>
      <c r="R97">
        <f>IF(OR(P97="",C97=""),"",MOD(P97-ROUND(MOD(C97,1)*86400,0)*$B$6+43200*$B$6,86400*$B$6)-43200*$B$6)</f>
        <v/>
      </c>
    </row>
    <row r="98">
      <c r="A98" s="15">
        <f>IF(N98="","",COUNT(N$9:N98))</f>
        <v/>
      </c>
      <c r="B98" s="15">
        <f>IF(P98="","",TEXT(INT(P98/($B$6*3600)),"00")&amp;":"&amp;TEXT(INT(MOD(P98,$B$6*3600)/($B$6*60)),"00")&amp;":"&amp;TEXT(INT(MOD(P98,$B$6*60)/$B$6),"00")&amp;":"&amp;TEXT(MOD(P98,$B$6),"00"))</f>
        <v/>
      </c>
      <c r="C98" s="16" t="n"/>
      <c r="D98" s="15">
        <f>IF(R98="","",IF(R98=0,"On time",IF(R98&gt;0,"Late ","Early ")&amp;TEXT(INT(ABS(R98)/($B$6*3600)),"00")&amp;":"&amp;TEXT(INT(MOD(ABS(R98),$B$6*3600)/($B$6*60)),"00")&amp;":"&amp;TEXT(INT(MOD(ABS(R98),$B$6*60)/$B$6),"00")&amp;":"&amp;TEXT(MOD(ABS(R98),$B$6),"00")))</f>
        <v/>
      </c>
      <c r="E98" s="17" t="n"/>
      <c r="F98" s="17" t="n"/>
      <c r="G98" s="17" t="n"/>
      <c r="H98" s="17" t="n"/>
      <c r="I98" s="18" t="n"/>
      <c r="J98" s="19" t="n"/>
      <c r="K98" s="15">
        <f>IF(N98="","",TEXT(INT(N98/($B$6*3600)),"00")&amp;":"&amp;TEXT(INT(MOD(N98,$B$6*3600)/($B$6*60)),"00")&amp;":"&amp;TEXT(INT(MOD(N98,$B$6*60)/$B$6),"00")&amp;":"&amp;TEXT(MOD(N98,$B$6),"00"))</f>
        <v/>
      </c>
      <c r="L98" s="17" t="n"/>
      <c r="N98">
        <f>IF(AND(I98="",J98=""),"",ROUND(I98*86400,0)*$B$6+N(J98))</f>
        <v/>
      </c>
      <c r="O98">
        <f>IF(N98="","",SUM(N$8:N97))</f>
        <v/>
      </c>
      <c r="P98">
        <f>IF(N98="","",MOD(ROUND($B$5*86400,0)*$B$6+O98,86400*$B$6))</f>
        <v/>
      </c>
      <c r="Q98">
        <f>IF(P98="","",INT(P98/($B$6*3600)))</f>
        <v/>
      </c>
      <c r="R98">
        <f>IF(OR(P98="",C98=""),"",MOD(P98-ROUND(MOD(C98,1)*86400,0)*$B$6+43200*$B$6,86400*$B$6)-43200*$B$6)</f>
        <v/>
      </c>
    </row>
    <row r="99">
      <c r="A99" s="15">
        <f>IF(N99="","",COUNT(N$9:N99))</f>
        <v/>
      </c>
      <c r="B99" s="15">
        <f>IF(P99="","",TEXT(INT(P99/($B$6*3600)),"00")&amp;":"&amp;TEXT(INT(MOD(P99,$B$6*3600)/($B$6*60)),"00")&amp;":"&amp;TEXT(INT(MOD(P99,$B$6*60)/$B$6),"00")&amp;":"&amp;TEXT(MOD(P99,$B$6),"00"))</f>
        <v/>
      </c>
      <c r="C99" s="16" t="n"/>
      <c r="D99" s="15">
        <f>IF(R99="","",IF(R99=0,"On time",IF(R99&gt;0,"Late ","Early ")&amp;TEXT(INT(ABS(R99)/($B$6*3600)),"00")&amp;":"&amp;TEXT(INT(MOD(ABS(R99),$B$6*3600)/($B$6*60)),"00")&amp;":"&amp;TEXT(INT(MOD(ABS(R99),$B$6*60)/$B$6),"00")&amp;":"&amp;TEXT(MOD(ABS(R99),$B$6),"00")))</f>
        <v/>
      </c>
      <c r="E99" s="17" t="n"/>
      <c r="F99" s="17" t="n"/>
      <c r="G99" s="17" t="n"/>
      <c r="H99" s="17" t="n"/>
      <c r="I99" s="18" t="n"/>
      <c r="J99" s="19" t="n"/>
      <c r="K99" s="15">
        <f>IF(N99="","",TEXT(INT(N99/($B$6*3600)),"00")&amp;":"&amp;TEXT(INT(MOD(N99,$B$6*3600)/($B$6*60)),"00")&amp;":"&amp;TEXT(INT(MOD(N99,$B$6*60)/$B$6),"00")&amp;":"&amp;TEXT(MOD(N99,$B$6),"00"))</f>
        <v/>
      </c>
      <c r="L99" s="17" t="n"/>
      <c r="N99">
        <f>IF(AND(I99="",J99=""),"",ROUND(I99*86400,0)*$B$6+N(J99))</f>
        <v/>
      </c>
      <c r="O99">
        <f>IF(N99="","",SUM(N$8:N98))</f>
        <v/>
      </c>
      <c r="P99">
        <f>IF(N99="","",MOD(ROUND($B$5*86400,0)*$B$6+O99,86400*$B$6))</f>
        <v/>
      </c>
      <c r="Q99">
        <f>IF(P99="","",INT(P99/($B$6*3600)))</f>
        <v/>
      </c>
      <c r="R99">
        <f>IF(OR(P99="",C99=""),"",MOD(P99-ROUND(MOD(C99,1)*86400,0)*$B$6+43200*$B$6,86400*$B$6)-43200*$B$6)</f>
        <v/>
      </c>
    </row>
    <row r="100">
      <c r="A100" s="15">
        <f>IF(N100="","",COUNT(N$9:N100))</f>
        <v/>
      </c>
      <c r="B100" s="15">
        <f>IF(P100="","",TEXT(INT(P100/($B$6*3600)),"00")&amp;":"&amp;TEXT(INT(MOD(P100,$B$6*3600)/($B$6*60)),"00")&amp;":"&amp;TEXT(INT(MOD(P100,$B$6*60)/$B$6),"00")&amp;":"&amp;TEXT(MOD(P100,$B$6),"00"))</f>
        <v/>
      </c>
      <c r="C100" s="16" t="n"/>
      <c r="D100" s="15">
        <f>IF(R100="","",IF(R100=0,"On time",IF(R100&gt;0,"Late ","Early ")&amp;TEXT(INT(ABS(R100)/($B$6*3600)),"00")&amp;":"&amp;TEXT(INT(MOD(ABS(R100),$B$6*3600)/($B$6*60)),"00")&amp;":"&amp;TEXT(INT(MOD(ABS(R100),$B$6*60)/$B$6),"00")&amp;":"&amp;TEXT(MOD(ABS(R100),$B$6),"00")))</f>
        <v/>
      </c>
      <c r="E100" s="17" t="n"/>
      <c r="F100" s="17" t="n"/>
      <c r="G100" s="17" t="n"/>
      <c r="H100" s="17" t="n"/>
      <c r="I100" s="18" t="n"/>
      <c r="J100" s="19" t="n"/>
      <c r="K100" s="15">
        <f>IF(N100="","",TEXT(INT(N100/($B$6*3600)),"00")&amp;":"&amp;TEXT(INT(MOD(N100,$B$6*3600)/($B$6*60)),"00")&amp;":"&amp;TEXT(INT(MOD(N100,$B$6*60)/$B$6),"00")&amp;":"&amp;TEXT(MOD(N100,$B$6),"00"))</f>
        <v/>
      </c>
      <c r="L100" s="17" t="n"/>
      <c r="N100">
        <f>IF(AND(I100="",J100=""),"",ROUND(I100*86400,0)*$B$6+N(J100))</f>
        <v/>
      </c>
      <c r="O100">
        <f>IF(N100="","",SUM(N$8:N99))</f>
        <v/>
      </c>
      <c r="P100">
        <f>IF(N100="","",MOD(ROUND($B$5*86400,0)*$B$6+O100,86400*$B$6))</f>
        <v/>
      </c>
      <c r="Q100">
        <f>IF(P100="","",INT(P100/($B$6*3600)))</f>
        <v/>
      </c>
      <c r="R100">
        <f>IF(OR(P100="",C100=""),"",MOD(P100-ROUND(MOD(C100,1)*86400,0)*$B$6+43200*$B$6,86400*$B$6)-43200*$B$6)</f>
        <v/>
      </c>
    </row>
    <row r="101">
      <c r="A101" s="15">
        <f>IF(N101="","",COUNT(N$9:N101))</f>
        <v/>
      </c>
      <c r="B101" s="15">
        <f>IF(P101="","",TEXT(INT(P101/($B$6*3600)),"00")&amp;":"&amp;TEXT(INT(MOD(P101,$B$6*3600)/($B$6*60)),"00")&amp;":"&amp;TEXT(INT(MOD(P101,$B$6*60)/$B$6),"00")&amp;":"&amp;TEXT(MOD(P101,$B$6),"00"))</f>
        <v/>
      </c>
      <c r="C101" s="16" t="n"/>
      <c r="D101" s="15">
        <f>IF(R101="","",IF(R101=0,"On time",IF(R101&gt;0,"Late ","Early ")&amp;TEXT(INT(ABS(R101)/($B$6*3600)),"00")&amp;":"&amp;TEXT(INT(MOD(ABS(R101),$B$6*3600)/($B$6*60)),"00")&amp;":"&amp;TEXT(INT(MOD(ABS(R101),$B$6*60)/$B$6),"00")&amp;":"&amp;TEXT(MOD(ABS(R101),$B$6),"00")))</f>
        <v/>
      </c>
      <c r="E101" s="17" t="n"/>
      <c r="F101" s="17" t="n"/>
      <c r="G101" s="17" t="n"/>
      <c r="H101" s="17" t="n"/>
      <c r="I101" s="18" t="n"/>
      <c r="J101" s="19" t="n"/>
      <c r="K101" s="15">
        <f>IF(N101="","",TEXT(INT(N101/($B$6*3600)),"00")&amp;":"&amp;TEXT(INT(MOD(N101,$B$6*3600)/($B$6*60)),"00")&amp;":"&amp;TEXT(INT(MOD(N101,$B$6*60)/$B$6),"00")&amp;":"&amp;TEXT(MOD(N101,$B$6),"00"))</f>
        <v/>
      </c>
      <c r="L101" s="17" t="n"/>
      <c r="N101">
        <f>IF(AND(I101="",J101=""),"",ROUND(I101*86400,0)*$B$6+N(J101))</f>
        <v/>
      </c>
      <c r="O101">
        <f>IF(N101="","",SUM(N$8:N100))</f>
        <v/>
      </c>
      <c r="P101">
        <f>IF(N101="","",MOD(ROUND($B$5*86400,0)*$B$6+O101,86400*$B$6))</f>
        <v/>
      </c>
      <c r="Q101">
        <f>IF(P101="","",INT(P101/($B$6*3600)))</f>
        <v/>
      </c>
      <c r="R101">
        <f>IF(OR(P101="",C101=""),"",MOD(P101-ROUND(MOD(C101,1)*86400,0)*$B$6+43200*$B$6,86400*$B$6)-43200*$B$6)</f>
        <v/>
      </c>
    </row>
    <row r="102">
      <c r="A102" s="15">
        <f>IF(N102="","",COUNT(N$9:N102))</f>
        <v/>
      </c>
      <c r="B102" s="15">
        <f>IF(P102="","",TEXT(INT(P102/($B$6*3600)),"00")&amp;":"&amp;TEXT(INT(MOD(P102,$B$6*3600)/($B$6*60)),"00")&amp;":"&amp;TEXT(INT(MOD(P102,$B$6*60)/$B$6),"00")&amp;":"&amp;TEXT(MOD(P102,$B$6),"00"))</f>
        <v/>
      </c>
      <c r="C102" s="16" t="n"/>
      <c r="D102" s="15">
        <f>IF(R102="","",IF(R102=0,"On time",IF(R102&gt;0,"Late ","Early ")&amp;TEXT(INT(ABS(R102)/($B$6*3600)),"00")&amp;":"&amp;TEXT(INT(MOD(ABS(R102),$B$6*3600)/($B$6*60)),"00")&amp;":"&amp;TEXT(INT(MOD(ABS(R102),$B$6*60)/$B$6),"00")&amp;":"&amp;TEXT(MOD(ABS(R102),$B$6),"00")))</f>
        <v/>
      </c>
      <c r="E102" s="17" t="n"/>
      <c r="F102" s="17" t="n"/>
      <c r="G102" s="17" t="n"/>
      <c r="H102" s="17" t="n"/>
      <c r="I102" s="18" t="n"/>
      <c r="J102" s="19" t="n"/>
      <c r="K102" s="15">
        <f>IF(N102="","",TEXT(INT(N102/($B$6*3600)),"00")&amp;":"&amp;TEXT(INT(MOD(N102,$B$6*3600)/($B$6*60)),"00")&amp;":"&amp;TEXT(INT(MOD(N102,$B$6*60)/$B$6),"00")&amp;":"&amp;TEXT(MOD(N102,$B$6),"00"))</f>
        <v/>
      </c>
      <c r="L102" s="17" t="n"/>
      <c r="N102">
        <f>IF(AND(I102="",J102=""),"",ROUND(I102*86400,0)*$B$6+N(J102))</f>
        <v/>
      </c>
      <c r="O102">
        <f>IF(N102="","",SUM(N$8:N101))</f>
        <v/>
      </c>
      <c r="P102">
        <f>IF(N102="","",MOD(ROUND($B$5*86400,0)*$B$6+O102,86400*$B$6))</f>
        <v/>
      </c>
      <c r="Q102">
        <f>IF(P102="","",INT(P102/($B$6*3600)))</f>
        <v/>
      </c>
      <c r="R102">
        <f>IF(OR(P102="",C102=""),"",MOD(P102-ROUND(MOD(C102,1)*86400,0)*$B$6+43200*$B$6,86400*$B$6)-43200*$B$6)</f>
        <v/>
      </c>
    </row>
    <row r="103">
      <c r="A103" s="15">
        <f>IF(N103="","",COUNT(N$9:N103))</f>
        <v/>
      </c>
      <c r="B103" s="15">
        <f>IF(P103="","",TEXT(INT(P103/($B$6*3600)),"00")&amp;":"&amp;TEXT(INT(MOD(P103,$B$6*3600)/($B$6*60)),"00")&amp;":"&amp;TEXT(INT(MOD(P103,$B$6*60)/$B$6),"00")&amp;":"&amp;TEXT(MOD(P103,$B$6),"00"))</f>
        <v/>
      </c>
      <c r="C103" s="16" t="n"/>
      <c r="D103" s="15">
        <f>IF(R103="","",IF(R103=0,"On time",IF(R103&gt;0,"Late ","Early ")&amp;TEXT(INT(ABS(R103)/($B$6*3600)),"00")&amp;":"&amp;TEXT(INT(MOD(ABS(R103),$B$6*3600)/($B$6*60)),"00")&amp;":"&amp;TEXT(INT(MOD(ABS(R103),$B$6*60)/$B$6),"00")&amp;":"&amp;TEXT(MOD(ABS(R103),$B$6),"00")))</f>
        <v/>
      </c>
      <c r="E103" s="17" t="n"/>
      <c r="F103" s="17" t="n"/>
      <c r="G103" s="17" t="n"/>
      <c r="H103" s="17" t="n"/>
      <c r="I103" s="18" t="n"/>
      <c r="J103" s="19" t="n"/>
      <c r="K103" s="15">
        <f>IF(N103="","",TEXT(INT(N103/($B$6*3600)),"00")&amp;":"&amp;TEXT(INT(MOD(N103,$B$6*3600)/($B$6*60)),"00")&amp;":"&amp;TEXT(INT(MOD(N103,$B$6*60)/$B$6),"00")&amp;":"&amp;TEXT(MOD(N103,$B$6),"00"))</f>
        <v/>
      </c>
      <c r="L103" s="17" t="n"/>
      <c r="N103">
        <f>IF(AND(I103="",J103=""),"",ROUND(I103*86400,0)*$B$6+N(J103))</f>
        <v/>
      </c>
      <c r="O103">
        <f>IF(N103="","",SUM(N$8:N102))</f>
        <v/>
      </c>
      <c r="P103">
        <f>IF(N103="","",MOD(ROUND($B$5*86400,0)*$B$6+O103,86400*$B$6))</f>
        <v/>
      </c>
      <c r="Q103">
        <f>IF(P103="","",INT(P103/($B$6*3600)))</f>
        <v/>
      </c>
      <c r="R103">
        <f>IF(OR(P103="",C103=""),"",MOD(P103-ROUND(MOD(C103,1)*86400,0)*$B$6+43200*$B$6,86400*$B$6)-43200*$B$6)</f>
        <v/>
      </c>
    </row>
    <row r="104">
      <c r="A104" s="15">
        <f>IF(N104="","",COUNT(N$9:N104))</f>
        <v/>
      </c>
      <c r="B104" s="15">
        <f>IF(P104="","",TEXT(INT(P104/($B$6*3600)),"00")&amp;":"&amp;TEXT(INT(MOD(P104,$B$6*3600)/($B$6*60)),"00")&amp;":"&amp;TEXT(INT(MOD(P104,$B$6*60)/$B$6),"00")&amp;":"&amp;TEXT(MOD(P104,$B$6),"00"))</f>
        <v/>
      </c>
      <c r="C104" s="16" t="n"/>
      <c r="D104" s="15">
        <f>IF(R104="","",IF(R104=0,"On time",IF(R104&gt;0,"Late ","Early ")&amp;TEXT(INT(ABS(R104)/($B$6*3600)),"00")&amp;":"&amp;TEXT(INT(MOD(ABS(R104),$B$6*3600)/($B$6*60)),"00")&amp;":"&amp;TEXT(INT(MOD(ABS(R104),$B$6*60)/$B$6),"00")&amp;":"&amp;TEXT(MOD(ABS(R104),$B$6),"00")))</f>
        <v/>
      </c>
      <c r="E104" s="17" t="n"/>
      <c r="F104" s="17" t="n"/>
      <c r="G104" s="17" t="n"/>
      <c r="H104" s="17" t="n"/>
      <c r="I104" s="18" t="n"/>
      <c r="J104" s="19" t="n"/>
      <c r="K104" s="15">
        <f>IF(N104="","",TEXT(INT(N104/($B$6*3600)),"00")&amp;":"&amp;TEXT(INT(MOD(N104,$B$6*3600)/($B$6*60)),"00")&amp;":"&amp;TEXT(INT(MOD(N104,$B$6*60)/$B$6),"00")&amp;":"&amp;TEXT(MOD(N104,$B$6),"00"))</f>
        <v/>
      </c>
      <c r="L104" s="17" t="n"/>
      <c r="N104">
        <f>IF(AND(I104="",J104=""),"",ROUND(I104*86400,0)*$B$6+N(J104))</f>
        <v/>
      </c>
      <c r="O104">
        <f>IF(N104="","",SUM(N$8:N103))</f>
        <v/>
      </c>
      <c r="P104">
        <f>IF(N104="","",MOD(ROUND($B$5*86400,0)*$B$6+O104,86400*$B$6))</f>
        <v/>
      </c>
      <c r="Q104">
        <f>IF(P104="","",INT(P104/($B$6*3600)))</f>
        <v/>
      </c>
      <c r="R104">
        <f>IF(OR(P104="",C104=""),"",MOD(P104-ROUND(MOD(C104,1)*86400,0)*$B$6+43200*$B$6,86400*$B$6)-43200*$B$6)</f>
        <v/>
      </c>
    </row>
    <row r="105">
      <c r="A105" s="15">
        <f>IF(N105="","",COUNT(N$9:N105))</f>
        <v/>
      </c>
      <c r="B105" s="15">
        <f>IF(P105="","",TEXT(INT(P105/($B$6*3600)),"00")&amp;":"&amp;TEXT(INT(MOD(P105,$B$6*3600)/($B$6*60)),"00")&amp;":"&amp;TEXT(INT(MOD(P105,$B$6*60)/$B$6),"00")&amp;":"&amp;TEXT(MOD(P105,$B$6),"00"))</f>
        <v/>
      </c>
      <c r="C105" s="16" t="n"/>
      <c r="D105" s="15">
        <f>IF(R105="","",IF(R105=0,"On time",IF(R105&gt;0,"Late ","Early ")&amp;TEXT(INT(ABS(R105)/($B$6*3600)),"00")&amp;":"&amp;TEXT(INT(MOD(ABS(R105),$B$6*3600)/($B$6*60)),"00")&amp;":"&amp;TEXT(INT(MOD(ABS(R105),$B$6*60)/$B$6),"00")&amp;":"&amp;TEXT(MOD(ABS(R105),$B$6),"00")))</f>
        <v/>
      </c>
      <c r="E105" s="17" t="n"/>
      <c r="F105" s="17" t="n"/>
      <c r="G105" s="17" t="n"/>
      <c r="H105" s="17" t="n"/>
      <c r="I105" s="18" t="n"/>
      <c r="J105" s="19" t="n"/>
      <c r="K105" s="15">
        <f>IF(N105="","",TEXT(INT(N105/($B$6*3600)),"00")&amp;":"&amp;TEXT(INT(MOD(N105,$B$6*3600)/($B$6*60)),"00")&amp;":"&amp;TEXT(INT(MOD(N105,$B$6*60)/$B$6),"00")&amp;":"&amp;TEXT(MOD(N105,$B$6),"00"))</f>
        <v/>
      </c>
      <c r="L105" s="17" t="n"/>
      <c r="N105">
        <f>IF(AND(I105="",J105=""),"",ROUND(I105*86400,0)*$B$6+N(J105))</f>
        <v/>
      </c>
      <c r="O105">
        <f>IF(N105="","",SUM(N$8:N104))</f>
        <v/>
      </c>
      <c r="P105">
        <f>IF(N105="","",MOD(ROUND($B$5*86400,0)*$B$6+O105,86400*$B$6))</f>
        <v/>
      </c>
      <c r="Q105">
        <f>IF(P105="","",INT(P105/($B$6*3600)))</f>
        <v/>
      </c>
      <c r="R105">
        <f>IF(OR(P105="",C105=""),"",MOD(P105-ROUND(MOD(C105,1)*86400,0)*$B$6+43200*$B$6,86400*$B$6)-43200*$B$6)</f>
        <v/>
      </c>
    </row>
    <row r="106">
      <c r="A106" s="15">
        <f>IF(N106="","",COUNT(N$9:N106))</f>
        <v/>
      </c>
      <c r="B106" s="15">
        <f>IF(P106="","",TEXT(INT(P106/($B$6*3600)),"00")&amp;":"&amp;TEXT(INT(MOD(P106,$B$6*3600)/($B$6*60)),"00")&amp;":"&amp;TEXT(INT(MOD(P106,$B$6*60)/$B$6),"00")&amp;":"&amp;TEXT(MOD(P106,$B$6),"00"))</f>
        <v/>
      </c>
      <c r="C106" s="16" t="n"/>
      <c r="D106" s="15">
        <f>IF(R106="","",IF(R106=0,"On time",IF(R106&gt;0,"Late ","Early ")&amp;TEXT(INT(ABS(R106)/($B$6*3600)),"00")&amp;":"&amp;TEXT(INT(MOD(ABS(R106),$B$6*3600)/($B$6*60)),"00")&amp;":"&amp;TEXT(INT(MOD(ABS(R106),$B$6*60)/$B$6),"00")&amp;":"&amp;TEXT(MOD(ABS(R106),$B$6),"00")))</f>
        <v/>
      </c>
      <c r="E106" s="17" t="n"/>
      <c r="F106" s="17" t="n"/>
      <c r="G106" s="17" t="n"/>
      <c r="H106" s="17" t="n"/>
      <c r="I106" s="18" t="n"/>
      <c r="J106" s="19" t="n"/>
      <c r="K106" s="15">
        <f>IF(N106="","",TEXT(INT(N106/($B$6*3600)),"00")&amp;":"&amp;TEXT(INT(MOD(N106,$B$6*3600)/($B$6*60)),"00")&amp;":"&amp;TEXT(INT(MOD(N106,$B$6*60)/$B$6),"00")&amp;":"&amp;TEXT(MOD(N106,$B$6),"00"))</f>
        <v/>
      </c>
      <c r="L106" s="17" t="n"/>
      <c r="N106">
        <f>IF(AND(I106="",J106=""),"",ROUND(I106*86400,0)*$B$6+N(J106))</f>
        <v/>
      </c>
      <c r="O106">
        <f>IF(N106="","",SUM(N$8:N105))</f>
        <v/>
      </c>
      <c r="P106">
        <f>IF(N106="","",MOD(ROUND($B$5*86400,0)*$B$6+O106,86400*$B$6))</f>
        <v/>
      </c>
      <c r="Q106">
        <f>IF(P106="","",INT(P106/($B$6*3600)))</f>
        <v/>
      </c>
      <c r="R106">
        <f>IF(OR(P106="",C106=""),"",MOD(P106-ROUND(MOD(C106,1)*86400,0)*$B$6+43200*$B$6,86400*$B$6)-43200*$B$6)</f>
        <v/>
      </c>
    </row>
    <row r="107">
      <c r="A107" s="15">
        <f>IF(N107="","",COUNT(N$9:N107))</f>
        <v/>
      </c>
      <c r="B107" s="15">
        <f>IF(P107="","",TEXT(INT(P107/($B$6*3600)),"00")&amp;":"&amp;TEXT(INT(MOD(P107,$B$6*3600)/($B$6*60)),"00")&amp;":"&amp;TEXT(INT(MOD(P107,$B$6*60)/$B$6),"00")&amp;":"&amp;TEXT(MOD(P107,$B$6),"00"))</f>
        <v/>
      </c>
      <c r="C107" s="16" t="n"/>
      <c r="D107" s="15">
        <f>IF(R107="","",IF(R107=0,"On time",IF(R107&gt;0,"Late ","Early ")&amp;TEXT(INT(ABS(R107)/($B$6*3600)),"00")&amp;":"&amp;TEXT(INT(MOD(ABS(R107),$B$6*3600)/($B$6*60)),"00")&amp;":"&amp;TEXT(INT(MOD(ABS(R107),$B$6*60)/$B$6),"00")&amp;":"&amp;TEXT(MOD(ABS(R107),$B$6),"00")))</f>
        <v/>
      </c>
      <c r="E107" s="17" t="n"/>
      <c r="F107" s="17" t="n"/>
      <c r="G107" s="17" t="n"/>
      <c r="H107" s="17" t="n"/>
      <c r="I107" s="18" t="n"/>
      <c r="J107" s="19" t="n"/>
      <c r="K107" s="15">
        <f>IF(N107="","",TEXT(INT(N107/($B$6*3600)),"00")&amp;":"&amp;TEXT(INT(MOD(N107,$B$6*3600)/($B$6*60)),"00")&amp;":"&amp;TEXT(INT(MOD(N107,$B$6*60)/$B$6),"00")&amp;":"&amp;TEXT(MOD(N107,$B$6),"00"))</f>
        <v/>
      </c>
      <c r="L107" s="17" t="n"/>
      <c r="N107">
        <f>IF(AND(I107="",J107=""),"",ROUND(I107*86400,0)*$B$6+N(J107))</f>
        <v/>
      </c>
      <c r="O107">
        <f>IF(N107="","",SUM(N$8:N106))</f>
        <v/>
      </c>
      <c r="P107">
        <f>IF(N107="","",MOD(ROUND($B$5*86400,0)*$B$6+O107,86400*$B$6))</f>
        <v/>
      </c>
      <c r="Q107">
        <f>IF(P107="","",INT(P107/($B$6*3600)))</f>
        <v/>
      </c>
      <c r="R107">
        <f>IF(OR(P107="",C107=""),"",MOD(P107-ROUND(MOD(C107,1)*86400,0)*$B$6+43200*$B$6,86400*$B$6)-43200*$B$6)</f>
        <v/>
      </c>
    </row>
    <row r="108">
      <c r="A108" s="15">
        <f>IF(N108="","",COUNT(N$9:N108))</f>
        <v/>
      </c>
      <c r="B108" s="15">
        <f>IF(P108="","",TEXT(INT(P108/($B$6*3600)),"00")&amp;":"&amp;TEXT(INT(MOD(P108,$B$6*3600)/($B$6*60)),"00")&amp;":"&amp;TEXT(INT(MOD(P108,$B$6*60)/$B$6),"00")&amp;":"&amp;TEXT(MOD(P108,$B$6),"00"))</f>
        <v/>
      </c>
      <c r="C108" s="16" t="n"/>
      <c r="D108" s="15">
        <f>IF(R108="","",IF(R108=0,"On time",IF(R108&gt;0,"Late ","Early ")&amp;TEXT(INT(ABS(R108)/($B$6*3600)),"00")&amp;":"&amp;TEXT(INT(MOD(ABS(R108),$B$6*3600)/($B$6*60)),"00")&amp;":"&amp;TEXT(INT(MOD(ABS(R108),$B$6*60)/$B$6),"00")&amp;":"&amp;TEXT(MOD(ABS(R108),$B$6),"00")))</f>
        <v/>
      </c>
      <c r="E108" s="17" t="n"/>
      <c r="F108" s="17" t="n"/>
      <c r="G108" s="17" t="n"/>
      <c r="H108" s="17" t="n"/>
      <c r="I108" s="18" t="n"/>
      <c r="J108" s="19" t="n"/>
      <c r="K108" s="15">
        <f>IF(N108="","",TEXT(INT(N108/($B$6*3600)),"00")&amp;":"&amp;TEXT(INT(MOD(N108,$B$6*3600)/($B$6*60)),"00")&amp;":"&amp;TEXT(INT(MOD(N108,$B$6*60)/$B$6),"00")&amp;":"&amp;TEXT(MOD(N108,$B$6),"00"))</f>
        <v/>
      </c>
      <c r="L108" s="17" t="n"/>
      <c r="N108">
        <f>IF(AND(I108="",J108=""),"",ROUND(I108*86400,0)*$B$6+N(J108))</f>
        <v/>
      </c>
      <c r="O108">
        <f>IF(N108="","",SUM(N$8:N107))</f>
        <v/>
      </c>
      <c r="P108">
        <f>IF(N108="","",MOD(ROUND($B$5*86400,0)*$B$6+O108,86400*$B$6))</f>
        <v/>
      </c>
      <c r="Q108">
        <f>IF(P108="","",INT(P108/($B$6*3600)))</f>
        <v/>
      </c>
      <c r="R108">
        <f>IF(OR(P108="",C108=""),"",MOD(P108-ROUND(MOD(C108,1)*86400,0)*$B$6+43200*$B$6,86400*$B$6)-43200*$B$6)</f>
        <v/>
      </c>
    </row>
    <row r="109">
      <c r="A109" s="15">
        <f>IF(N109="","",COUNT(N$9:N109))</f>
        <v/>
      </c>
      <c r="B109" s="15">
        <f>IF(P109="","",TEXT(INT(P109/($B$6*3600)),"00")&amp;":"&amp;TEXT(INT(MOD(P109,$B$6*3600)/($B$6*60)),"00")&amp;":"&amp;TEXT(INT(MOD(P109,$B$6*60)/$B$6),"00")&amp;":"&amp;TEXT(MOD(P109,$B$6),"00"))</f>
        <v/>
      </c>
      <c r="C109" s="16" t="n"/>
      <c r="D109" s="15">
        <f>IF(R109="","",IF(R109=0,"On time",IF(R109&gt;0,"Late ","Early ")&amp;TEXT(INT(ABS(R109)/($B$6*3600)),"00")&amp;":"&amp;TEXT(INT(MOD(ABS(R109),$B$6*3600)/($B$6*60)),"00")&amp;":"&amp;TEXT(INT(MOD(ABS(R109),$B$6*60)/$B$6),"00")&amp;":"&amp;TEXT(MOD(ABS(R109),$B$6),"00")))</f>
        <v/>
      </c>
      <c r="E109" s="17" t="n"/>
      <c r="F109" s="17" t="n"/>
      <c r="G109" s="17" t="n"/>
      <c r="H109" s="17" t="n"/>
      <c r="I109" s="18" t="n"/>
      <c r="J109" s="19" t="n"/>
      <c r="K109" s="15">
        <f>IF(N109="","",TEXT(INT(N109/($B$6*3600)),"00")&amp;":"&amp;TEXT(INT(MOD(N109,$B$6*3600)/($B$6*60)),"00")&amp;":"&amp;TEXT(INT(MOD(N109,$B$6*60)/$B$6),"00")&amp;":"&amp;TEXT(MOD(N109,$B$6),"00"))</f>
        <v/>
      </c>
      <c r="L109" s="17" t="n"/>
      <c r="N109">
        <f>IF(AND(I109="",J109=""),"",ROUND(I109*86400,0)*$B$6+N(J109))</f>
        <v/>
      </c>
      <c r="O109">
        <f>IF(N109="","",SUM(N$8:N108))</f>
        <v/>
      </c>
      <c r="P109">
        <f>IF(N109="","",MOD(ROUND($B$5*86400,0)*$B$6+O109,86400*$B$6))</f>
        <v/>
      </c>
      <c r="Q109">
        <f>IF(P109="","",INT(P109/($B$6*3600)))</f>
        <v/>
      </c>
      <c r="R109">
        <f>IF(OR(P109="",C109=""),"",MOD(P109-ROUND(MOD(C109,1)*86400,0)*$B$6+43200*$B$6,86400*$B$6)-43200*$B$6)</f>
        <v/>
      </c>
    </row>
    <row r="110">
      <c r="A110" s="15">
        <f>IF(N110="","",COUNT(N$9:N110))</f>
        <v/>
      </c>
      <c r="B110" s="15">
        <f>IF(P110="","",TEXT(INT(P110/($B$6*3600)),"00")&amp;":"&amp;TEXT(INT(MOD(P110,$B$6*3600)/($B$6*60)),"00")&amp;":"&amp;TEXT(INT(MOD(P110,$B$6*60)/$B$6),"00")&amp;":"&amp;TEXT(MOD(P110,$B$6),"00"))</f>
        <v/>
      </c>
      <c r="C110" s="16" t="n"/>
      <c r="D110" s="15">
        <f>IF(R110="","",IF(R110=0,"On time",IF(R110&gt;0,"Late ","Early ")&amp;TEXT(INT(ABS(R110)/($B$6*3600)),"00")&amp;":"&amp;TEXT(INT(MOD(ABS(R110),$B$6*3600)/($B$6*60)),"00")&amp;":"&amp;TEXT(INT(MOD(ABS(R110),$B$6*60)/$B$6),"00")&amp;":"&amp;TEXT(MOD(ABS(R110),$B$6),"00")))</f>
        <v/>
      </c>
      <c r="E110" s="17" t="n"/>
      <c r="F110" s="17" t="n"/>
      <c r="G110" s="17" t="n"/>
      <c r="H110" s="17" t="n"/>
      <c r="I110" s="18" t="n"/>
      <c r="J110" s="19" t="n"/>
      <c r="K110" s="15">
        <f>IF(N110="","",TEXT(INT(N110/($B$6*3600)),"00")&amp;":"&amp;TEXT(INT(MOD(N110,$B$6*3600)/($B$6*60)),"00")&amp;":"&amp;TEXT(INT(MOD(N110,$B$6*60)/$B$6),"00")&amp;":"&amp;TEXT(MOD(N110,$B$6),"00"))</f>
        <v/>
      </c>
      <c r="L110" s="17" t="n"/>
      <c r="N110">
        <f>IF(AND(I110="",J110=""),"",ROUND(I110*86400,0)*$B$6+N(J110))</f>
        <v/>
      </c>
      <c r="O110">
        <f>IF(N110="","",SUM(N$8:N109))</f>
        <v/>
      </c>
      <c r="P110">
        <f>IF(N110="","",MOD(ROUND($B$5*86400,0)*$B$6+O110,86400*$B$6))</f>
        <v/>
      </c>
      <c r="Q110">
        <f>IF(P110="","",INT(P110/($B$6*3600)))</f>
        <v/>
      </c>
      <c r="R110">
        <f>IF(OR(P110="",C110=""),"",MOD(P110-ROUND(MOD(C110,1)*86400,0)*$B$6+43200*$B$6,86400*$B$6)-43200*$B$6)</f>
        <v/>
      </c>
    </row>
    <row r="111">
      <c r="A111" s="15">
        <f>IF(N111="","",COUNT(N$9:N111))</f>
        <v/>
      </c>
      <c r="B111" s="15">
        <f>IF(P111="","",TEXT(INT(P111/($B$6*3600)),"00")&amp;":"&amp;TEXT(INT(MOD(P111,$B$6*3600)/($B$6*60)),"00")&amp;":"&amp;TEXT(INT(MOD(P111,$B$6*60)/$B$6),"00")&amp;":"&amp;TEXT(MOD(P111,$B$6),"00"))</f>
        <v/>
      </c>
      <c r="C111" s="16" t="n"/>
      <c r="D111" s="15">
        <f>IF(R111="","",IF(R111=0,"On time",IF(R111&gt;0,"Late ","Early ")&amp;TEXT(INT(ABS(R111)/($B$6*3600)),"00")&amp;":"&amp;TEXT(INT(MOD(ABS(R111),$B$6*3600)/($B$6*60)),"00")&amp;":"&amp;TEXT(INT(MOD(ABS(R111),$B$6*60)/$B$6),"00")&amp;":"&amp;TEXT(MOD(ABS(R111),$B$6),"00")))</f>
        <v/>
      </c>
      <c r="E111" s="17" t="n"/>
      <c r="F111" s="17" t="n"/>
      <c r="G111" s="17" t="n"/>
      <c r="H111" s="17" t="n"/>
      <c r="I111" s="18" t="n"/>
      <c r="J111" s="19" t="n"/>
      <c r="K111" s="15">
        <f>IF(N111="","",TEXT(INT(N111/($B$6*3600)),"00")&amp;":"&amp;TEXT(INT(MOD(N111,$B$6*3600)/($B$6*60)),"00")&amp;":"&amp;TEXT(INT(MOD(N111,$B$6*60)/$B$6),"00")&amp;":"&amp;TEXT(MOD(N111,$B$6),"00"))</f>
        <v/>
      </c>
      <c r="L111" s="17" t="n"/>
      <c r="N111">
        <f>IF(AND(I111="",J111=""),"",ROUND(I111*86400,0)*$B$6+N(J111))</f>
        <v/>
      </c>
      <c r="O111">
        <f>IF(N111="","",SUM(N$8:N110))</f>
        <v/>
      </c>
      <c r="P111">
        <f>IF(N111="","",MOD(ROUND($B$5*86400,0)*$B$6+O111,86400*$B$6))</f>
        <v/>
      </c>
      <c r="Q111">
        <f>IF(P111="","",INT(P111/($B$6*3600)))</f>
        <v/>
      </c>
      <c r="R111">
        <f>IF(OR(P111="",C111=""),"",MOD(P111-ROUND(MOD(C111,1)*86400,0)*$B$6+43200*$B$6,86400*$B$6)-43200*$B$6)</f>
        <v/>
      </c>
    </row>
    <row r="112">
      <c r="A112" s="15">
        <f>IF(N112="","",COUNT(N$9:N112))</f>
        <v/>
      </c>
      <c r="B112" s="15">
        <f>IF(P112="","",TEXT(INT(P112/($B$6*3600)),"00")&amp;":"&amp;TEXT(INT(MOD(P112,$B$6*3600)/($B$6*60)),"00")&amp;":"&amp;TEXT(INT(MOD(P112,$B$6*60)/$B$6),"00")&amp;":"&amp;TEXT(MOD(P112,$B$6),"00"))</f>
        <v/>
      </c>
      <c r="C112" s="16" t="n"/>
      <c r="D112" s="15">
        <f>IF(R112="","",IF(R112=0,"On time",IF(R112&gt;0,"Late ","Early ")&amp;TEXT(INT(ABS(R112)/($B$6*3600)),"00")&amp;":"&amp;TEXT(INT(MOD(ABS(R112),$B$6*3600)/($B$6*60)),"00")&amp;":"&amp;TEXT(INT(MOD(ABS(R112),$B$6*60)/$B$6),"00")&amp;":"&amp;TEXT(MOD(ABS(R112),$B$6),"00")))</f>
        <v/>
      </c>
      <c r="E112" s="17" t="n"/>
      <c r="F112" s="17" t="n"/>
      <c r="G112" s="17" t="n"/>
      <c r="H112" s="17" t="n"/>
      <c r="I112" s="18" t="n"/>
      <c r="J112" s="19" t="n"/>
      <c r="K112" s="15">
        <f>IF(N112="","",TEXT(INT(N112/($B$6*3600)),"00")&amp;":"&amp;TEXT(INT(MOD(N112,$B$6*3600)/($B$6*60)),"00")&amp;":"&amp;TEXT(INT(MOD(N112,$B$6*60)/$B$6),"00")&amp;":"&amp;TEXT(MOD(N112,$B$6),"00"))</f>
        <v/>
      </c>
      <c r="L112" s="17" t="n"/>
      <c r="N112">
        <f>IF(AND(I112="",J112=""),"",ROUND(I112*86400,0)*$B$6+N(J112))</f>
        <v/>
      </c>
      <c r="O112">
        <f>IF(N112="","",SUM(N$8:N111))</f>
        <v/>
      </c>
      <c r="P112">
        <f>IF(N112="","",MOD(ROUND($B$5*86400,0)*$B$6+O112,86400*$B$6))</f>
        <v/>
      </c>
      <c r="Q112">
        <f>IF(P112="","",INT(P112/($B$6*3600)))</f>
        <v/>
      </c>
      <c r="R112">
        <f>IF(OR(P112="",C112=""),"",MOD(P112-ROUND(MOD(C112,1)*86400,0)*$B$6+43200*$B$6,86400*$B$6)-43200*$B$6)</f>
        <v/>
      </c>
    </row>
    <row r="113">
      <c r="A113" s="15">
        <f>IF(N113="","",COUNT(N$9:N113))</f>
        <v/>
      </c>
      <c r="B113" s="15">
        <f>IF(P113="","",TEXT(INT(P113/($B$6*3600)),"00")&amp;":"&amp;TEXT(INT(MOD(P113,$B$6*3600)/($B$6*60)),"00")&amp;":"&amp;TEXT(INT(MOD(P113,$B$6*60)/$B$6),"00")&amp;":"&amp;TEXT(MOD(P113,$B$6),"00"))</f>
        <v/>
      </c>
      <c r="C113" s="16" t="n"/>
      <c r="D113" s="15">
        <f>IF(R113="","",IF(R113=0,"On time",IF(R113&gt;0,"Late ","Early ")&amp;TEXT(INT(ABS(R113)/($B$6*3600)),"00")&amp;":"&amp;TEXT(INT(MOD(ABS(R113),$B$6*3600)/($B$6*60)),"00")&amp;":"&amp;TEXT(INT(MOD(ABS(R113),$B$6*60)/$B$6),"00")&amp;":"&amp;TEXT(MOD(ABS(R113),$B$6),"00")))</f>
        <v/>
      </c>
      <c r="E113" s="17" t="n"/>
      <c r="F113" s="17" t="n"/>
      <c r="G113" s="17" t="n"/>
      <c r="H113" s="17" t="n"/>
      <c r="I113" s="18" t="n"/>
      <c r="J113" s="19" t="n"/>
      <c r="K113" s="15">
        <f>IF(N113="","",TEXT(INT(N113/($B$6*3600)),"00")&amp;":"&amp;TEXT(INT(MOD(N113,$B$6*3600)/($B$6*60)),"00")&amp;":"&amp;TEXT(INT(MOD(N113,$B$6*60)/$B$6),"00")&amp;":"&amp;TEXT(MOD(N113,$B$6),"00"))</f>
        <v/>
      </c>
      <c r="L113" s="17" t="n"/>
      <c r="N113">
        <f>IF(AND(I113="",J113=""),"",ROUND(I113*86400,0)*$B$6+N(J113))</f>
        <v/>
      </c>
      <c r="O113">
        <f>IF(N113="","",SUM(N$8:N112))</f>
        <v/>
      </c>
      <c r="P113">
        <f>IF(N113="","",MOD(ROUND($B$5*86400,0)*$B$6+O113,86400*$B$6))</f>
        <v/>
      </c>
      <c r="Q113">
        <f>IF(P113="","",INT(P113/($B$6*3600)))</f>
        <v/>
      </c>
      <c r="R113">
        <f>IF(OR(P113="",C113=""),"",MOD(P113-ROUND(MOD(C113,1)*86400,0)*$B$6+43200*$B$6,86400*$B$6)-43200*$B$6)</f>
        <v/>
      </c>
    </row>
    <row r="114">
      <c r="A114" s="15">
        <f>IF(N114="","",COUNT(N$9:N114))</f>
        <v/>
      </c>
      <c r="B114" s="15">
        <f>IF(P114="","",TEXT(INT(P114/($B$6*3600)),"00")&amp;":"&amp;TEXT(INT(MOD(P114,$B$6*3600)/($B$6*60)),"00")&amp;":"&amp;TEXT(INT(MOD(P114,$B$6*60)/$B$6),"00")&amp;":"&amp;TEXT(MOD(P114,$B$6),"00"))</f>
        <v/>
      </c>
      <c r="C114" s="16" t="n"/>
      <c r="D114" s="15">
        <f>IF(R114="","",IF(R114=0,"On time",IF(R114&gt;0,"Late ","Early ")&amp;TEXT(INT(ABS(R114)/($B$6*3600)),"00")&amp;":"&amp;TEXT(INT(MOD(ABS(R114),$B$6*3600)/($B$6*60)),"00")&amp;":"&amp;TEXT(INT(MOD(ABS(R114),$B$6*60)/$B$6),"00")&amp;":"&amp;TEXT(MOD(ABS(R114),$B$6),"00")))</f>
        <v/>
      </c>
      <c r="E114" s="17" t="n"/>
      <c r="F114" s="17" t="n"/>
      <c r="G114" s="17" t="n"/>
      <c r="H114" s="17" t="n"/>
      <c r="I114" s="18" t="n"/>
      <c r="J114" s="19" t="n"/>
      <c r="K114" s="15">
        <f>IF(N114="","",TEXT(INT(N114/($B$6*3600)),"00")&amp;":"&amp;TEXT(INT(MOD(N114,$B$6*3600)/($B$6*60)),"00")&amp;":"&amp;TEXT(INT(MOD(N114,$B$6*60)/$B$6),"00")&amp;":"&amp;TEXT(MOD(N114,$B$6),"00"))</f>
        <v/>
      </c>
      <c r="L114" s="17" t="n"/>
      <c r="N114">
        <f>IF(AND(I114="",J114=""),"",ROUND(I114*86400,0)*$B$6+N(J114))</f>
        <v/>
      </c>
      <c r="O114">
        <f>IF(N114="","",SUM(N$8:N113))</f>
        <v/>
      </c>
      <c r="P114">
        <f>IF(N114="","",MOD(ROUND($B$5*86400,0)*$B$6+O114,86400*$B$6))</f>
        <v/>
      </c>
      <c r="Q114">
        <f>IF(P114="","",INT(P114/($B$6*3600)))</f>
        <v/>
      </c>
      <c r="R114">
        <f>IF(OR(P114="",C114=""),"",MOD(P114-ROUND(MOD(C114,1)*86400,0)*$B$6+43200*$B$6,86400*$B$6)-43200*$B$6)</f>
        <v/>
      </c>
    </row>
    <row r="115">
      <c r="A115" s="15">
        <f>IF(N115="","",COUNT(N$9:N115))</f>
        <v/>
      </c>
      <c r="B115" s="15">
        <f>IF(P115="","",TEXT(INT(P115/($B$6*3600)),"00")&amp;":"&amp;TEXT(INT(MOD(P115,$B$6*3600)/($B$6*60)),"00")&amp;":"&amp;TEXT(INT(MOD(P115,$B$6*60)/$B$6),"00")&amp;":"&amp;TEXT(MOD(P115,$B$6),"00"))</f>
        <v/>
      </c>
      <c r="C115" s="16" t="n"/>
      <c r="D115" s="15">
        <f>IF(R115="","",IF(R115=0,"On time",IF(R115&gt;0,"Late ","Early ")&amp;TEXT(INT(ABS(R115)/($B$6*3600)),"00")&amp;":"&amp;TEXT(INT(MOD(ABS(R115),$B$6*3600)/($B$6*60)),"00")&amp;":"&amp;TEXT(INT(MOD(ABS(R115),$B$6*60)/$B$6),"00")&amp;":"&amp;TEXT(MOD(ABS(R115),$B$6),"00")))</f>
        <v/>
      </c>
      <c r="E115" s="17" t="n"/>
      <c r="F115" s="17" t="n"/>
      <c r="G115" s="17" t="n"/>
      <c r="H115" s="17" t="n"/>
      <c r="I115" s="18" t="n"/>
      <c r="J115" s="19" t="n"/>
      <c r="K115" s="15">
        <f>IF(N115="","",TEXT(INT(N115/($B$6*3600)),"00")&amp;":"&amp;TEXT(INT(MOD(N115,$B$6*3600)/($B$6*60)),"00")&amp;":"&amp;TEXT(INT(MOD(N115,$B$6*60)/$B$6),"00")&amp;":"&amp;TEXT(MOD(N115,$B$6),"00"))</f>
        <v/>
      </c>
      <c r="L115" s="17" t="n"/>
      <c r="N115">
        <f>IF(AND(I115="",J115=""),"",ROUND(I115*86400,0)*$B$6+N(J115))</f>
        <v/>
      </c>
      <c r="O115">
        <f>IF(N115="","",SUM(N$8:N114))</f>
        <v/>
      </c>
      <c r="P115">
        <f>IF(N115="","",MOD(ROUND($B$5*86400,0)*$B$6+O115,86400*$B$6))</f>
        <v/>
      </c>
      <c r="Q115">
        <f>IF(P115="","",INT(P115/($B$6*3600)))</f>
        <v/>
      </c>
      <c r="R115">
        <f>IF(OR(P115="",C115=""),"",MOD(P115-ROUND(MOD(C115,1)*86400,0)*$B$6+43200*$B$6,86400*$B$6)-43200*$B$6)</f>
        <v/>
      </c>
    </row>
    <row r="116">
      <c r="A116" s="15">
        <f>IF(N116="","",COUNT(N$9:N116))</f>
        <v/>
      </c>
      <c r="B116" s="15">
        <f>IF(P116="","",TEXT(INT(P116/($B$6*3600)),"00")&amp;":"&amp;TEXT(INT(MOD(P116,$B$6*3600)/($B$6*60)),"00")&amp;":"&amp;TEXT(INT(MOD(P116,$B$6*60)/$B$6),"00")&amp;":"&amp;TEXT(MOD(P116,$B$6),"00"))</f>
        <v/>
      </c>
      <c r="C116" s="16" t="n"/>
      <c r="D116" s="15">
        <f>IF(R116="","",IF(R116=0,"On time",IF(R116&gt;0,"Late ","Early ")&amp;TEXT(INT(ABS(R116)/($B$6*3600)),"00")&amp;":"&amp;TEXT(INT(MOD(ABS(R116),$B$6*3600)/($B$6*60)),"00")&amp;":"&amp;TEXT(INT(MOD(ABS(R116),$B$6*60)/$B$6),"00")&amp;":"&amp;TEXT(MOD(ABS(R116),$B$6),"00")))</f>
        <v/>
      </c>
      <c r="E116" s="17" t="n"/>
      <c r="F116" s="17" t="n"/>
      <c r="G116" s="17" t="n"/>
      <c r="H116" s="17" t="n"/>
      <c r="I116" s="18" t="n"/>
      <c r="J116" s="19" t="n"/>
      <c r="K116" s="15">
        <f>IF(N116="","",TEXT(INT(N116/($B$6*3600)),"00")&amp;":"&amp;TEXT(INT(MOD(N116,$B$6*3600)/($B$6*60)),"00")&amp;":"&amp;TEXT(INT(MOD(N116,$B$6*60)/$B$6),"00")&amp;":"&amp;TEXT(MOD(N116,$B$6),"00"))</f>
        <v/>
      </c>
      <c r="L116" s="17" t="n"/>
      <c r="N116">
        <f>IF(AND(I116="",J116=""),"",ROUND(I116*86400,0)*$B$6+N(J116))</f>
        <v/>
      </c>
      <c r="O116">
        <f>IF(N116="","",SUM(N$8:N115))</f>
        <v/>
      </c>
      <c r="P116">
        <f>IF(N116="","",MOD(ROUND($B$5*86400,0)*$B$6+O116,86400*$B$6))</f>
        <v/>
      </c>
      <c r="Q116">
        <f>IF(P116="","",INT(P116/($B$6*3600)))</f>
        <v/>
      </c>
      <c r="R116">
        <f>IF(OR(P116="",C116=""),"",MOD(P116-ROUND(MOD(C116,1)*86400,0)*$B$6+43200*$B$6,86400*$B$6)-43200*$B$6)</f>
        <v/>
      </c>
    </row>
    <row r="117">
      <c r="A117" s="15">
        <f>IF(N117="","",COUNT(N$9:N117))</f>
        <v/>
      </c>
      <c r="B117" s="15">
        <f>IF(P117="","",TEXT(INT(P117/($B$6*3600)),"00")&amp;":"&amp;TEXT(INT(MOD(P117,$B$6*3600)/($B$6*60)),"00")&amp;":"&amp;TEXT(INT(MOD(P117,$B$6*60)/$B$6),"00")&amp;":"&amp;TEXT(MOD(P117,$B$6),"00"))</f>
        <v/>
      </c>
      <c r="C117" s="16" t="n"/>
      <c r="D117" s="15">
        <f>IF(R117="","",IF(R117=0,"On time",IF(R117&gt;0,"Late ","Early ")&amp;TEXT(INT(ABS(R117)/($B$6*3600)),"00")&amp;":"&amp;TEXT(INT(MOD(ABS(R117),$B$6*3600)/($B$6*60)),"00")&amp;":"&amp;TEXT(INT(MOD(ABS(R117),$B$6*60)/$B$6),"00")&amp;":"&amp;TEXT(MOD(ABS(R117),$B$6),"00")))</f>
        <v/>
      </c>
      <c r="E117" s="17" t="n"/>
      <c r="F117" s="17" t="n"/>
      <c r="G117" s="17" t="n"/>
      <c r="H117" s="17" t="n"/>
      <c r="I117" s="18" t="n"/>
      <c r="J117" s="19" t="n"/>
      <c r="K117" s="15">
        <f>IF(N117="","",TEXT(INT(N117/($B$6*3600)),"00")&amp;":"&amp;TEXT(INT(MOD(N117,$B$6*3600)/($B$6*60)),"00")&amp;":"&amp;TEXT(INT(MOD(N117,$B$6*60)/$B$6),"00")&amp;":"&amp;TEXT(MOD(N117,$B$6),"00"))</f>
        <v/>
      </c>
      <c r="L117" s="17" t="n"/>
      <c r="N117">
        <f>IF(AND(I117="",J117=""),"",ROUND(I117*86400,0)*$B$6+N(J117))</f>
        <v/>
      </c>
      <c r="O117">
        <f>IF(N117="","",SUM(N$8:N116))</f>
        <v/>
      </c>
      <c r="P117">
        <f>IF(N117="","",MOD(ROUND($B$5*86400,0)*$B$6+O117,86400*$B$6))</f>
        <v/>
      </c>
      <c r="Q117">
        <f>IF(P117="","",INT(P117/($B$6*3600)))</f>
        <v/>
      </c>
      <c r="R117">
        <f>IF(OR(P117="",C117=""),"",MOD(P117-ROUND(MOD(C117,1)*86400,0)*$B$6+43200*$B$6,86400*$B$6)-43200*$B$6)</f>
        <v/>
      </c>
    </row>
    <row r="118">
      <c r="A118" s="15">
        <f>IF(N118="","",COUNT(N$9:N118))</f>
        <v/>
      </c>
      <c r="B118" s="15">
        <f>IF(P118="","",TEXT(INT(P118/($B$6*3600)),"00")&amp;":"&amp;TEXT(INT(MOD(P118,$B$6*3600)/($B$6*60)),"00")&amp;":"&amp;TEXT(INT(MOD(P118,$B$6*60)/$B$6),"00")&amp;":"&amp;TEXT(MOD(P118,$B$6),"00"))</f>
        <v/>
      </c>
      <c r="C118" s="16" t="n"/>
      <c r="D118" s="15">
        <f>IF(R118="","",IF(R118=0,"On time",IF(R118&gt;0,"Late ","Early ")&amp;TEXT(INT(ABS(R118)/($B$6*3600)),"00")&amp;":"&amp;TEXT(INT(MOD(ABS(R118),$B$6*3600)/($B$6*60)),"00")&amp;":"&amp;TEXT(INT(MOD(ABS(R118),$B$6*60)/$B$6),"00")&amp;":"&amp;TEXT(MOD(ABS(R118),$B$6),"00")))</f>
        <v/>
      </c>
      <c r="E118" s="17" t="n"/>
      <c r="F118" s="17" t="n"/>
      <c r="G118" s="17" t="n"/>
      <c r="H118" s="17" t="n"/>
      <c r="I118" s="18" t="n"/>
      <c r="J118" s="19" t="n"/>
      <c r="K118" s="15">
        <f>IF(N118="","",TEXT(INT(N118/($B$6*3600)),"00")&amp;":"&amp;TEXT(INT(MOD(N118,$B$6*3600)/($B$6*60)),"00")&amp;":"&amp;TEXT(INT(MOD(N118,$B$6*60)/$B$6),"00")&amp;":"&amp;TEXT(MOD(N118,$B$6),"00"))</f>
        <v/>
      </c>
      <c r="L118" s="17" t="n"/>
      <c r="N118">
        <f>IF(AND(I118="",J118=""),"",ROUND(I118*86400,0)*$B$6+N(J118))</f>
        <v/>
      </c>
      <c r="O118">
        <f>IF(N118="","",SUM(N$8:N117))</f>
        <v/>
      </c>
      <c r="P118">
        <f>IF(N118="","",MOD(ROUND($B$5*86400,0)*$B$6+O118,86400*$B$6))</f>
        <v/>
      </c>
      <c r="Q118">
        <f>IF(P118="","",INT(P118/($B$6*3600)))</f>
        <v/>
      </c>
      <c r="R118">
        <f>IF(OR(P118="",C118=""),"",MOD(P118-ROUND(MOD(C118,1)*86400,0)*$B$6+43200*$B$6,86400*$B$6)-43200*$B$6)</f>
        <v/>
      </c>
    </row>
    <row r="119">
      <c r="A119" s="15">
        <f>IF(N119="","",COUNT(N$9:N119))</f>
        <v/>
      </c>
      <c r="B119" s="15">
        <f>IF(P119="","",TEXT(INT(P119/($B$6*3600)),"00")&amp;":"&amp;TEXT(INT(MOD(P119,$B$6*3600)/($B$6*60)),"00")&amp;":"&amp;TEXT(INT(MOD(P119,$B$6*60)/$B$6),"00")&amp;":"&amp;TEXT(MOD(P119,$B$6),"00"))</f>
        <v/>
      </c>
      <c r="C119" s="16" t="n"/>
      <c r="D119" s="15">
        <f>IF(R119="","",IF(R119=0,"On time",IF(R119&gt;0,"Late ","Early ")&amp;TEXT(INT(ABS(R119)/($B$6*3600)),"00")&amp;":"&amp;TEXT(INT(MOD(ABS(R119),$B$6*3600)/($B$6*60)),"00")&amp;":"&amp;TEXT(INT(MOD(ABS(R119),$B$6*60)/$B$6),"00")&amp;":"&amp;TEXT(MOD(ABS(R119),$B$6),"00")))</f>
        <v/>
      </c>
      <c r="E119" s="17" t="n"/>
      <c r="F119" s="17" t="n"/>
      <c r="G119" s="17" t="n"/>
      <c r="H119" s="17" t="n"/>
      <c r="I119" s="18" t="n"/>
      <c r="J119" s="19" t="n"/>
      <c r="K119" s="15">
        <f>IF(N119="","",TEXT(INT(N119/($B$6*3600)),"00")&amp;":"&amp;TEXT(INT(MOD(N119,$B$6*3600)/($B$6*60)),"00")&amp;":"&amp;TEXT(INT(MOD(N119,$B$6*60)/$B$6),"00")&amp;":"&amp;TEXT(MOD(N119,$B$6),"00"))</f>
        <v/>
      </c>
      <c r="L119" s="17" t="n"/>
      <c r="N119">
        <f>IF(AND(I119="",J119=""),"",ROUND(I119*86400,0)*$B$6+N(J119))</f>
        <v/>
      </c>
      <c r="O119">
        <f>IF(N119="","",SUM(N$8:N118))</f>
        <v/>
      </c>
      <c r="P119">
        <f>IF(N119="","",MOD(ROUND($B$5*86400,0)*$B$6+O119,86400*$B$6))</f>
        <v/>
      </c>
      <c r="Q119">
        <f>IF(P119="","",INT(P119/($B$6*3600)))</f>
        <v/>
      </c>
      <c r="R119">
        <f>IF(OR(P119="",C119=""),"",MOD(P119-ROUND(MOD(C119,1)*86400,0)*$B$6+43200*$B$6,86400*$B$6)-43200*$B$6)</f>
        <v/>
      </c>
    </row>
    <row r="120">
      <c r="A120" s="15">
        <f>IF(N120="","",COUNT(N$9:N120))</f>
        <v/>
      </c>
      <c r="B120" s="15">
        <f>IF(P120="","",TEXT(INT(P120/($B$6*3600)),"00")&amp;":"&amp;TEXT(INT(MOD(P120,$B$6*3600)/($B$6*60)),"00")&amp;":"&amp;TEXT(INT(MOD(P120,$B$6*60)/$B$6),"00")&amp;":"&amp;TEXT(MOD(P120,$B$6),"00"))</f>
        <v/>
      </c>
      <c r="C120" s="16" t="n"/>
      <c r="D120" s="15">
        <f>IF(R120="","",IF(R120=0,"On time",IF(R120&gt;0,"Late ","Early ")&amp;TEXT(INT(ABS(R120)/($B$6*3600)),"00")&amp;":"&amp;TEXT(INT(MOD(ABS(R120),$B$6*3600)/($B$6*60)),"00")&amp;":"&amp;TEXT(INT(MOD(ABS(R120),$B$6*60)/$B$6),"00")&amp;":"&amp;TEXT(MOD(ABS(R120),$B$6),"00")))</f>
        <v/>
      </c>
      <c r="E120" s="17" t="n"/>
      <c r="F120" s="17" t="n"/>
      <c r="G120" s="17" t="n"/>
      <c r="H120" s="17" t="n"/>
      <c r="I120" s="18" t="n"/>
      <c r="J120" s="19" t="n"/>
      <c r="K120" s="15">
        <f>IF(N120="","",TEXT(INT(N120/($B$6*3600)),"00")&amp;":"&amp;TEXT(INT(MOD(N120,$B$6*3600)/($B$6*60)),"00")&amp;":"&amp;TEXT(INT(MOD(N120,$B$6*60)/$B$6),"00")&amp;":"&amp;TEXT(MOD(N120,$B$6),"00"))</f>
        <v/>
      </c>
      <c r="L120" s="17" t="n"/>
      <c r="N120">
        <f>IF(AND(I120="",J120=""),"",ROUND(I120*86400,0)*$B$6+N(J120))</f>
        <v/>
      </c>
      <c r="O120">
        <f>IF(N120="","",SUM(N$8:N119))</f>
        <v/>
      </c>
      <c r="P120">
        <f>IF(N120="","",MOD(ROUND($B$5*86400,0)*$B$6+O120,86400*$B$6))</f>
        <v/>
      </c>
      <c r="Q120">
        <f>IF(P120="","",INT(P120/($B$6*3600)))</f>
        <v/>
      </c>
      <c r="R120">
        <f>IF(OR(P120="",C120=""),"",MOD(P120-ROUND(MOD(C120,1)*86400,0)*$B$6+43200*$B$6,86400*$B$6)-43200*$B$6)</f>
        <v/>
      </c>
    </row>
    <row r="121">
      <c r="A121" s="15">
        <f>IF(N121="","",COUNT(N$9:N121))</f>
        <v/>
      </c>
      <c r="B121" s="15">
        <f>IF(P121="","",TEXT(INT(P121/($B$6*3600)),"00")&amp;":"&amp;TEXT(INT(MOD(P121,$B$6*3600)/($B$6*60)),"00")&amp;":"&amp;TEXT(INT(MOD(P121,$B$6*60)/$B$6),"00")&amp;":"&amp;TEXT(MOD(P121,$B$6),"00"))</f>
        <v/>
      </c>
      <c r="C121" s="16" t="n"/>
      <c r="D121" s="15">
        <f>IF(R121="","",IF(R121=0,"On time",IF(R121&gt;0,"Late ","Early ")&amp;TEXT(INT(ABS(R121)/($B$6*3600)),"00")&amp;":"&amp;TEXT(INT(MOD(ABS(R121),$B$6*3600)/($B$6*60)),"00")&amp;":"&amp;TEXT(INT(MOD(ABS(R121),$B$6*60)/$B$6),"00")&amp;":"&amp;TEXT(MOD(ABS(R121),$B$6),"00")))</f>
        <v/>
      </c>
      <c r="E121" s="17" t="n"/>
      <c r="F121" s="17" t="n"/>
      <c r="G121" s="17" t="n"/>
      <c r="H121" s="17" t="n"/>
      <c r="I121" s="18" t="n"/>
      <c r="J121" s="19" t="n"/>
      <c r="K121" s="15">
        <f>IF(N121="","",TEXT(INT(N121/($B$6*3600)),"00")&amp;":"&amp;TEXT(INT(MOD(N121,$B$6*3600)/($B$6*60)),"00")&amp;":"&amp;TEXT(INT(MOD(N121,$B$6*60)/$B$6),"00")&amp;":"&amp;TEXT(MOD(N121,$B$6),"00"))</f>
        <v/>
      </c>
      <c r="L121" s="17" t="n"/>
      <c r="N121">
        <f>IF(AND(I121="",J121=""),"",ROUND(I121*86400,0)*$B$6+N(J121))</f>
        <v/>
      </c>
      <c r="O121">
        <f>IF(N121="","",SUM(N$8:N120))</f>
        <v/>
      </c>
      <c r="P121">
        <f>IF(N121="","",MOD(ROUND($B$5*86400,0)*$B$6+O121,86400*$B$6))</f>
        <v/>
      </c>
      <c r="Q121">
        <f>IF(P121="","",INT(P121/($B$6*3600)))</f>
        <v/>
      </c>
      <c r="R121">
        <f>IF(OR(P121="",C121=""),"",MOD(P121-ROUND(MOD(C121,1)*86400,0)*$B$6+43200*$B$6,86400*$B$6)-43200*$B$6)</f>
        <v/>
      </c>
    </row>
    <row r="122">
      <c r="A122" s="15">
        <f>IF(N122="","",COUNT(N$9:N122))</f>
        <v/>
      </c>
      <c r="B122" s="15">
        <f>IF(P122="","",TEXT(INT(P122/($B$6*3600)),"00")&amp;":"&amp;TEXT(INT(MOD(P122,$B$6*3600)/($B$6*60)),"00")&amp;":"&amp;TEXT(INT(MOD(P122,$B$6*60)/$B$6),"00")&amp;":"&amp;TEXT(MOD(P122,$B$6),"00"))</f>
        <v/>
      </c>
      <c r="C122" s="16" t="n"/>
      <c r="D122" s="15">
        <f>IF(R122="","",IF(R122=0,"On time",IF(R122&gt;0,"Late ","Early ")&amp;TEXT(INT(ABS(R122)/($B$6*3600)),"00")&amp;":"&amp;TEXT(INT(MOD(ABS(R122),$B$6*3600)/($B$6*60)),"00")&amp;":"&amp;TEXT(INT(MOD(ABS(R122),$B$6*60)/$B$6),"00")&amp;":"&amp;TEXT(MOD(ABS(R122),$B$6),"00")))</f>
        <v/>
      </c>
      <c r="E122" s="17" t="n"/>
      <c r="F122" s="17" t="n"/>
      <c r="G122" s="17" t="n"/>
      <c r="H122" s="17" t="n"/>
      <c r="I122" s="18" t="n"/>
      <c r="J122" s="19" t="n"/>
      <c r="K122" s="15">
        <f>IF(N122="","",TEXT(INT(N122/($B$6*3600)),"00")&amp;":"&amp;TEXT(INT(MOD(N122,$B$6*3600)/($B$6*60)),"00")&amp;":"&amp;TEXT(INT(MOD(N122,$B$6*60)/$B$6),"00")&amp;":"&amp;TEXT(MOD(N122,$B$6),"00"))</f>
        <v/>
      </c>
      <c r="L122" s="17" t="n"/>
      <c r="N122">
        <f>IF(AND(I122="",J122=""),"",ROUND(I122*86400,0)*$B$6+N(J122))</f>
        <v/>
      </c>
      <c r="O122">
        <f>IF(N122="","",SUM(N$8:N121))</f>
        <v/>
      </c>
      <c r="P122">
        <f>IF(N122="","",MOD(ROUND($B$5*86400,0)*$B$6+O122,86400*$B$6))</f>
        <v/>
      </c>
      <c r="Q122">
        <f>IF(P122="","",INT(P122/($B$6*3600)))</f>
        <v/>
      </c>
      <c r="R122">
        <f>IF(OR(P122="",C122=""),"",MOD(P122-ROUND(MOD(C122,1)*86400,0)*$B$6+43200*$B$6,86400*$B$6)-43200*$B$6)</f>
        <v/>
      </c>
    </row>
    <row r="123">
      <c r="A123" s="15">
        <f>IF(N123="","",COUNT(N$9:N123))</f>
        <v/>
      </c>
      <c r="B123" s="15">
        <f>IF(P123="","",TEXT(INT(P123/($B$6*3600)),"00")&amp;":"&amp;TEXT(INT(MOD(P123,$B$6*3600)/($B$6*60)),"00")&amp;":"&amp;TEXT(INT(MOD(P123,$B$6*60)/$B$6),"00")&amp;":"&amp;TEXT(MOD(P123,$B$6),"00"))</f>
        <v/>
      </c>
      <c r="C123" s="16" t="n"/>
      <c r="D123" s="15">
        <f>IF(R123="","",IF(R123=0,"On time",IF(R123&gt;0,"Late ","Early ")&amp;TEXT(INT(ABS(R123)/($B$6*3600)),"00")&amp;":"&amp;TEXT(INT(MOD(ABS(R123),$B$6*3600)/($B$6*60)),"00")&amp;":"&amp;TEXT(INT(MOD(ABS(R123),$B$6*60)/$B$6),"00")&amp;":"&amp;TEXT(MOD(ABS(R123),$B$6),"00")))</f>
        <v/>
      </c>
      <c r="E123" s="17" t="n"/>
      <c r="F123" s="17" t="n"/>
      <c r="G123" s="17" t="n"/>
      <c r="H123" s="17" t="n"/>
      <c r="I123" s="18" t="n"/>
      <c r="J123" s="19" t="n"/>
      <c r="K123" s="15">
        <f>IF(N123="","",TEXT(INT(N123/($B$6*3600)),"00")&amp;":"&amp;TEXT(INT(MOD(N123,$B$6*3600)/($B$6*60)),"00")&amp;":"&amp;TEXT(INT(MOD(N123,$B$6*60)/$B$6),"00")&amp;":"&amp;TEXT(MOD(N123,$B$6),"00"))</f>
        <v/>
      </c>
      <c r="L123" s="17" t="n"/>
      <c r="N123">
        <f>IF(AND(I123="",J123=""),"",ROUND(I123*86400,0)*$B$6+N(J123))</f>
        <v/>
      </c>
      <c r="O123">
        <f>IF(N123="","",SUM(N$8:N122))</f>
        <v/>
      </c>
      <c r="P123">
        <f>IF(N123="","",MOD(ROUND($B$5*86400,0)*$B$6+O123,86400*$B$6))</f>
        <v/>
      </c>
      <c r="Q123">
        <f>IF(P123="","",INT(P123/($B$6*3600)))</f>
        <v/>
      </c>
      <c r="R123">
        <f>IF(OR(P123="",C123=""),"",MOD(P123-ROUND(MOD(C123,1)*86400,0)*$B$6+43200*$B$6,86400*$B$6)-43200*$B$6)</f>
        <v/>
      </c>
    </row>
    <row r="124">
      <c r="A124" s="15">
        <f>IF(N124="","",COUNT(N$9:N124))</f>
        <v/>
      </c>
      <c r="B124" s="15">
        <f>IF(P124="","",TEXT(INT(P124/($B$6*3600)),"00")&amp;":"&amp;TEXT(INT(MOD(P124,$B$6*3600)/($B$6*60)),"00")&amp;":"&amp;TEXT(INT(MOD(P124,$B$6*60)/$B$6),"00")&amp;":"&amp;TEXT(MOD(P124,$B$6),"00"))</f>
        <v/>
      </c>
      <c r="C124" s="16" t="n"/>
      <c r="D124" s="15">
        <f>IF(R124="","",IF(R124=0,"On time",IF(R124&gt;0,"Late ","Early ")&amp;TEXT(INT(ABS(R124)/($B$6*3600)),"00")&amp;":"&amp;TEXT(INT(MOD(ABS(R124),$B$6*3600)/($B$6*60)),"00")&amp;":"&amp;TEXT(INT(MOD(ABS(R124),$B$6*60)/$B$6),"00")&amp;":"&amp;TEXT(MOD(ABS(R124),$B$6),"00")))</f>
        <v/>
      </c>
      <c r="E124" s="17" t="n"/>
      <c r="F124" s="17" t="n"/>
      <c r="G124" s="17" t="n"/>
      <c r="H124" s="17" t="n"/>
      <c r="I124" s="18" t="n"/>
      <c r="J124" s="19" t="n"/>
      <c r="K124" s="15">
        <f>IF(N124="","",TEXT(INT(N124/($B$6*3600)),"00")&amp;":"&amp;TEXT(INT(MOD(N124,$B$6*3600)/($B$6*60)),"00")&amp;":"&amp;TEXT(INT(MOD(N124,$B$6*60)/$B$6),"00")&amp;":"&amp;TEXT(MOD(N124,$B$6),"00"))</f>
        <v/>
      </c>
      <c r="L124" s="17" t="n"/>
      <c r="N124">
        <f>IF(AND(I124="",J124=""),"",ROUND(I124*86400,0)*$B$6+N(J124))</f>
        <v/>
      </c>
      <c r="O124">
        <f>IF(N124="","",SUM(N$8:N123))</f>
        <v/>
      </c>
      <c r="P124">
        <f>IF(N124="","",MOD(ROUND($B$5*86400,0)*$B$6+O124,86400*$B$6))</f>
        <v/>
      </c>
      <c r="Q124">
        <f>IF(P124="","",INT(P124/($B$6*3600)))</f>
        <v/>
      </c>
      <c r="R124">
        <f>IF(OR(P124="",C124=""),"",MOD(P124-ROUND(MOD(C124,1)*86400,0)*$B$6+43200*$B$6,86400*$B$6)-43200*$B$6)</f>
        <v/>
      </c>
    </row>
    <row r="125">
      <c r="A125" s="15">
        <f>IF(N125="","",COUNT(N$9:N125))</f>
        <v/>
      </c>
      <c r="B125" s="15">
        <f>IF(P125="","",TEXT(INT(P125/($B$6*3600)),"00")&amp;":"&amp;TEXT(INT(MOD(P125,$B$6*3600)/($B$6*60)),"00")&amp;":"&amp;TEXT(INT(MOD(P125,$B$6*60)/$B$6),"00")&amp;":"&amp;TEXT(MOD(P125,$B$6),"00"))</f>
        <v/>
      </c>
      <c r="C125" s="16" t="n"/>
      <c r="D125" s="15">
        <f>IF(R125="","",IF(R125=0,"On time",IF(R125&gt;0,"Late ","Early ")&amp;TEXT(INT(ABS(R125)/($B$6*3600)),"00")&amp;":"&amp;TEXT(INT(MOD(ABS(R125),$B$6*3600)/($B$6*60)),"00")&amp;":"&amp;TEXT(INT(MOD(ABS(R125),$B$6*60)/$B$6),"00")&amp;":"&amp;TEXT(MOD(ABS(R125),$B$6),"00")))</f>
        <v/>
      </c>
      <c r="E125" s="17" t="n"/>
      <c r="F125" s="17" t="n"/>
      <c r="G125" s="17" t="n"/>
      <c r="H125" s="17" t="n"/>
      <c r="I125" s="18" t="n"/>
      <c r="J125" s="19" t="n"/>
      <c r="K125" s="15">
        <f>IF(N125="","",TEXT(INT(N125/($B$6*3600)),"00")&amp;":"&amp;TEXT(INT(MOD(N125,$B$6*3600)/($B$6*60)),"00")&amp;":"&amp;TEXT(INT(MOD(N125,$B$6*60)/$B$6),"00")&amp;":"&amp;TEXT(MOD(N125,$B$6),"00"))</f>
        <v/>
      </c>
      <c r="L125" s="17" t="n"/>
      <c r="N125">
        <f>IF(AND(I125="",J125=""),"",ROUND(I125*86400,0)*$B$6+N(J125))</f>
        <v/>
      </c>
      <c r="O125">
        <f>IF(N125="","",SUM(N$8:N124))</f>
        <v/>
      </c>
      <c r="P125">
        <f>IF(N125="","",MOD(ROUND($B$5*86400,0)*$B$6+O125,86400*$B$6))</f>
        <v/>
      </c>
      <c r="Q125">
        <f>IF(P125="","",INT(P125/($B$6*3600)))</f>
        <v/>
      </c>
      <c r="R125">
        <f>IF(OR(P125="",C125=""),"",MOD(P125-ROUND(MOD(C125,1)*86400,0)*$B$6+43200*$B$6,86400*$B$6)-43200*$B$6)</f>
        <v/>
      </c>
    </row>
    <row r="126">
      <c r="A126" s="15">
        <f>IF(N126="","",COUNT(N$9:N126))</f>
        <v/>
      </c>
      <c r="B126" s="15">
        <f>IF(P126="","",TEXT(INT(P126/($B$6*3600)),"00")&amp;":"&amp;TEXT(INT(MOD(P126,$B$6*3600)/($B$6*60)),"00")&amp;":"&amp;TEXT(INT(MOD(P126,$B$6*60)/$B$6),"00")&amp;":"&amp;TEXT(MOD(P126,$B$6),"00"))</f>
        <v/>
      </c>
      <c r="C126" s="16" t="n"/>
      <c r="D126" s="15">
        <f>IF(R126="","",IF(R126=0,"On time",IF(R126&gt;0,"Late ","Early ")&amp;TEXT(INT(ABS(R126)/($B$6*3600)),"00")&amp;":"&amp;TEXT(INT(MOD(ABS(R126),$B$6*3600)/($B$6*60)),"00")&amp;":"&amp;TEXT(INT(MOD(ABS(R126),$B$6*60)/$B$6),"00")&amp;":"&amp;TEXT(MOD(ABS(R126),$B$6),"00")))</f>
        <v/>
      </c>
      <c r="E126" s="17" t="n"/>
      <c r="F126" s="17" t="n"/>
      <c r="G126" s="17" t="n"/>
      <c r="H126" s="17" t="n"/>
      <c r="I126" s="18" t="n"/>
      <c r="J126" s="19" t="n"/>
      <c r="K126" s="15">
        <f>IF(N126="","",TEXT(INT(N126/($B$6*3600)),"00")&amp;":"&amp;TEXT(INT(MOD(N126,$B$6*3600)/($B$6*60)),"00")&amp;":"&amp;TEXT(INT(MOD(N126,$B$6*60)/$B$6),"00")&amp;":"&amp;TEXT(MOD(N126,$B$6),"00"))</f>
        <v/>
      </c>
      <c r="L126" s="17" t="n"/>
      <c r="N126">
        <f>IF(AND(I126="",J126=""),"",ROUND(I126*86400,0)*$B$6+N(J126))</f>
        <v/>
      </c>
      <c r="O126">
        <f>IF(N126="","",SUM(N$8:N125))</f>
        <v/>
      </c>
      <c r="P126">
        <f>IF(N126="","",MOD(ROUND($B$5*86400,0)*$B$6+O126,86400*$B$6))</f>
        <v/>
      </c>
      <c r="Q126">
        <f>IF(P126="","",INT(P126/($B$6*3600)))</f>
        <v/>
      </c>
      <c r="R126">
        <f>IF(OR(P126="",C126=""),"",MOD(P126-ROUND(MOD(C126,1)*86400,0)*$B$6+43200*$B$6,86400*$B$6)-43200*$B$6)</f>
        <v/>
      </c>
    </row>
    <row r="127">
      <c r="A127" s="15">
        <f>IF(N127="","",COUNT(N$9:N127))</f>
        <v/>
      </c>
      <c r="B127" s="15">
        <f>IF(P127="","",TEXT(INT(P127/($B$6*3600)),"00")&amp;":"&amp;TEXT(INT(MOD(P127,$B$6*3600)/($B$6*60)),"00")&amp;":"&amp;TEXT(INT(MOD(P127,$B$6*60)/$B$6),"00")&amp;":"&amp;TEXT(MOD(P127,$B$6),"00"))</f>
        <v/>
      </c>
      <c r="C127" s="16" t="n"/>
      <c r="D127" s="15">
        <f>IF(R127="","",IF(R127=0,"On time",IF(R127&gt;0,"Late ","Early ")&amp;TEXT(INT(ABS(R127)/($B$6*3600)),"00")&amp;":"&amp;TEXT(INT(MOD(ABS(R127),$B$6*3600)/($B$6*60)),"00")&amp;":"&amp;TEXT(INT(MOD(ABS(R127),$B$6*60)/$B$6),"00")&amp;":"&amp;TEXT(MOD(ABS(R127),$B$6),"00")))</f>
        <v/>
      </c>
      <c r="E127" s="17" t="n"/>
      <c r="F127" s="17" t="n"/>
      <c r="G127" s="17" t="n"/>
      <c r="H127" s="17" t="n"/>
      <c r="I127" s="18" t="n"/>
      <c r="J127" s="19" t="n"/>
      <c r="K127" s="15">
        <f>IF(N127="","",TEXT(INT(N127/($B$6*3600)),"00")&amp;":"&amp;TEXT(INT(MOD(N127,$B$6*3600)/($B$6*60)),"00")&amp;":"&amp;TEXT(INT(MOD(N127,$B$6*60)/$B$6),"00")&amp;":"&amp;TEXT(MOD(N127,$B$6),"00"))</f>
        <v/>
      </c>
      <c r="L127" s="17" t="n"/>
      <c r="N127">
        <f>IF(AND(I127="",J127=""),"",ROUND(I127*86400,0)*$B$6+N(J127))</f>
        <v/>
      </c>
      <c r="O127">
        <f>IF(N127="","",SUM(N$8:N126))</f>
        <v/>
      </c>
      <c r="P127">
        <f>IF(N127="","",MOD(ROUND($B$5*86400,0)*$B$6+O127,86400*$B$6))</f>
        <v/>
      </c>
      <c r="Q127">
        <f>IF(P127="","",INT(P127/($B$6*3600)))</f>
        <v/>
      </c>
      <c r="R127">
        <f>IF(OR(P127="",C127=""),"",MOD(P127-ROUND(MOD(C127,1)*86400,0)*$B$6+43200*$B$6,86400*$B$6)-43200*$B$6)</f>
        <v/>
      </c>
    </row>
    <row r="128">
      <c r="A128" s="15">
        <f>IF(N128="","",COUNT(N$9:N128))</f>
        <v/>
      </c>
      <c r="B128" s="15">
        <f>IF(P128="","",TEXT(INT(P128/($B$6*3600)),"00")&amp;":"&amp;TEXT(INT(MOD(P128,$B$6*3600)/($B$6*60)),"00")&amp;":"&amp;TEXT(INT(MOD(P128,$B$6*60)/$B$6),"00")&amp;":"&amp;TEXT(MOD(P128,$B$6),"00"))</f>
        <v/>
      </c>
      <c r="C128" s="16" t="n"/>
      <c r="D128" s="15">
        <f>IF(R128="","",IF(R128=0,"On time",IF(R128&gt;0,"Late ","Early ")&amp;TEXT(INT(ABS(R128)/($B$6*3600)),"00")&amp;":"&amp;TEXT(INT(MOD(ABS(R128),$B$6*3600)/($B$6*60)),"00")&amp;":"&amp;TEXT(INT(MOD(ABS(R128),$B$6*60)/$B$6),"00")&amp;":"&amp;TEXT(MOD(ABS(R128),$B$6),"00")))</f>
        <v/>
      </c>
      <c r="E128" s="17" t="n"/>
      <c r="F128" s="17" t="n"/>
      <c r="G128" s="17" t="n"/>
      <c r="H128" s="17" t="n"/>
      <c r="I128" s="18" t="n"/>
      <c r="J128" s="19" t="n"/>
      <c r="K128" s="15">
        <f>IF(N128="","",TEXT(INT(N128/($B$6*3600)),"00")&amp;":"&amp;TEXT(INT(MOD(N128,$B$6*3600)/($B$6*60)),"00")&amp;":"&amp;TEXT(INT(MOD(N128,$B$6*60)/$B$6),"00")&amp;":"&amp;TEXT(MOD(N128,$B$6),"00"))</f>
        <v/>
      </c>
      <c r="L128" s="17" t="n"/>
      <c r="N128">
        <f>IF(AND(I128="",J128=""),"",ROUND(I128*86400,0)*$B$6+N(J128))</f>
        <v/>
      </c>
      <c r="O128">
        <f>IF(N128="","",SUM(N$8:N127))</f>
        <v/>
      </c>
      <c r="P128">
        <f>IF(N128="","",MOD(ROUND($B$5*86400,0)*$B$6+O128,86400*$B$6))</f>
        <v/>
      </c>
      <c r="Q128">
        <f>IF(P128="","",INT(P128/($B$6*3600)))</f>
        <v/>
      </c>
      <c r="R128">
        <f>IF(OR(P128="",C128=""),"",MOD(P128-ROUND(MOD(C128,1)*86400,0)*$B$6+43200*$B$6,86400*$B$6)-43200*$B$6)</f>
        <v/>
      </c>
    </row>
    <row r="129">
      <c r="A129" s="15">
        <f>IF(N129="","",COUNT(N$9:N129))</f>
        <v/>
      </c>
      <c r="B129" s="15">
        <f>IF(P129="","",TEXT(INT(P129/($B$6*3600)),"00")&amp;":"&amp;TEXT(INT(MOD(P129,$B$6*3600)/($B$6*60)),"00")&amp;":"&amp;TEXT(INT(MOD(P129,$B$6*60)/$B$6),"00")&amp;":"&amp;TEXT(MOD(P129,$B$6),"00"))</f>
        <v/>
      </c>
      <c r="C129" s="16" t="n"/>
      <c r="D129" s="15">
        <f>IF(R129="","",IF(R129=0,"On time",IF(R129&gt;0,"Late ","Early ")&amp;TEXT(INT(ABS(R129)/($B$6*3600)),"00")&amp;":"&amp;TEXT(INT(MOD(ABS(R129),$B$6*3600)/($B$6*60)),"00")&amp;":"&amp;TEXT(INT(MOD(ABS(R129),$B$6*60)/$B$6),"00")&amp;":"&amp;TEXT(MOD(ABS(R129),$B$6),"00")))</f>
        <v/>
      </c>
      <c r="E129" s="17" t="n"/>
      <c r="F129" s="17" t="n"/>
      <c r="G129" s="17" t="n"/>
      <c r="H129" s="17" t="n"/>
      <c r="I129" s="18" t="n"/>
      <c r="J129" s="19" t="n"/>
      <c r="K129" s="15">
        <f>IF(N129="","",TEXT(INT(N129/($B$6*3600)),"00")&amp;":"&amp;TEXT(INT(MOD(N129,$B$6*3600)/($B$6*60)),"00")&amp;":"&amp;TEXT(INT(MOD(N129,$B$6*60)/$B$6),"00")&amp;":"&amp;TEXT(MOD(N129,$B$6),"00"))</f>
        <v/>
      </c>
      <c r="L129" s="17" t="n"/>
      <c r="N129">
        <f>IF(AND(I129="",J129=""),"",ROUND(I129*86400,0)*$B$6+N(J129))</f>
        <v/>
      </c>
      <c r="O129">
        <f>IF(N129="","",SUM(N$8:N128))</f>
        <v/>
      </c>
      <c r="P129">
        <f>IF(N129="","",MOD(ROUND($B$5*86400,0)*$B$6+O129,86400*$B$6))</f>
        <v/>
      </c>
      <c r="Q129">
        <f>IF(P129="","",INT(P129/($B$6*3600)))</f>
        <v/>
      </c>
      <c r="R129">
        <f>IF(OR(P129="",C129=""),"",MOD(P129-ROUND(MOD(C129,1)*86400,0)*$B$6+43200*$B$6,86400*$B$6)-43200*$B$6)</f>
        <v/>
      </c>
    </row>
    <row r="130">
      <c r="A130" s="15">
        <f>IF(N130="","",COUNT(N$9:N130))</f>
        <v/>
      </c>
      <c r="B130" s="15">
        <f>IF(P130="","",TEXT(INT(P130/($B$6*3600)),"00")&amp;":"&amp;TEXT(INT(MOD(P130,$B$6*3600)/($B$6*60)),"00")&amp;":"&amp;TEXT(INT(MOD(P130,$B$6*60)/$B$6),"00")&amp;":"&amp;TEXT(MOD(P130,$B$6),"00"))</f>
        <v/>
      </c>
      <c r="C130" s="16" t="n"/>
      <c r="D130" s="15">
        <f>IF(R130="","",IF(R130=0,"On time",IF(R130&gt;0,"Late ","Early ")&amp;TEXT(INT(ABS(R130)/($B$6*3600)),"00")&amp;":"&amp;TEXT(INT(MOD(ABS(R130),$B$6*3600)/($B$6*60)),"00")&amp;":"&amp;TEXT(INT(MOD(ABS(R130),$B$6*60)/$B$6),"00")&amp;":"&amp;TEXT(MOD(ABS(R130),$B$6),"00")))</f>
        <v/>
      </c>
      <c r="E130" s="17" t="n"/>
      <c r="F130" s="17" t="n"/>
      <c r="G130" s="17" t="n"/>
      <c r="H130" s="17" t="n"/>
      <c r="I130" s="18" t="n"/>
      <c r="J130" s="19" t="n"/>
      <c r="K130" s="15">
        <f>IF(N130="","",TEXT(INT(N130/($B$6*3600)),"00")&amp;":"&amp;TEXT(INT(MOD(N130,$B$6*3600)/($B$6*60)),"00")&amp;":"&amp;TEXT(INT(MOD(N130,$B$6*60)/$B$6),"00")&amp;":"&amp;TEXT(MOD(N130,$B$6),"00"))</f>
        <v/>
      </c>
      <c r="L130" s="17" t="n"/>
      <c r="N130">
        <f>IF(AND(I130="",J130=""),"",ROUND(I130*86400,0)*$B$6+N(J130))</f>
        <v/>
      </c>
      <c r="O130">
        <f>IF(N130="","",SUM(N$8:N129))</f>
        <v/>
      </c>
      <c r="P130">
        <f>IF(N130="","",MOD(ROUND($B$5*86400,0)*$B$6+O130,86400*$B$6))</f>
        <v/>
      </c>
      <c r="Q130">
        <f>IF(P130="","",INT(P130/($B$6*3600)))</f>
        <v/>
      </c>
      <c r="R130">
        <f>IF(OR(P130="",C130=""),"",MOD(P130-ROUND(MOD(C130,1)*86400,0)*$B$6+43200*$B$6,86400*$B$6)-43200*$B$6)</f>
        <v/>
      </c>
    </row>
    <row r="131">
      <c r="A131" s="15">
        <f>IF(N131="","",COUNT(N$9:N131))</f>
        <v/>
      </c>
      <c r="B131" s="15">
        <f>IF(P131="","",TEXT(INT(P131/($B$6*3600)),"00")&amp;":"&amp;TEXT(INT(MOD(P131,$B$6*3600)/($B$6*60)),"00")&amp;":"&amp;TEXT(INT(MOD(P131,$B$6*60)/$B$6),"00")&amp;":"&amp;TEXT(MOD(P131,$B$6),"00"))</f>
        <v/>
      </c>
      <c r="C131" s="16" t="n"/>
      <c r="D131" s="15">
        <f>IF(R131="","",IF(R131=0,"On time",IF(R131&gt;0,"Late ","Early ")&amp;TEXT(INT(ABS(R131)/($B$6*3600)),"00")&amp;":"&amp;TEXT(INT(MOD(ABS(R131),$B$6*3600)/($B$6*60)),"00")&amp;":"&amp;TEXT(INT(MOD(ABS(R131),$B$6*60)/$B$6),"00")&amp;":"&amp;TEXT(MOD(ABS(R131),$B$6),"00")))</f>
        <v/>
      </c>
      <c r="E131" s="17" t="n"/>
      <c r="F131" s="17" t="n"/>
      <c r="G131" s="17" t="n"/>
      <c r="H131" s="17" t="n"/>
      <c r="I131" s="18" t="n"/>
      <c r="J131" s="19" t="n"/>
      <c r="K131" s="15">
        <f>IF(N131="","",TEXT(INT(N131/($B$6*3600)),"00")&amp;":"&amp;TEXT(INT(MOD(N131,$B$6*3600)/($B$6*60)),"00")&amp;":"&amp;TEXT(INT(MOD(N131,$B$6*60)/$B$6),"00")&amp;":"&amp;TEXT(MOD(N131,$B$6),"00"))</f>
        <v/>
      </c>
      <c r="L131" s="17" t="n"/>
      <c r="N131">
        <f>IF(AND(I131="",J131=""),"",ROUND(I131*86400,0)*$B$6+N(J131))</f>
        <v/>
      </c>
      <c r="O131">
        <f>IF(N131="","",SUM(N$8:N130))</f>
        <v/>
      </c>
      <c r="P131">
        <f>IF(N131="","",MOD(ROUND($B$5*86400,0)*$B$6+O131,86400*$B$6))</f>
        <v/>
      </c>
      <c r="Q131">
        <f>IF(P131="","",INT(P131/($B$6*3600)))</f>
        <v/>
      </c>
      <c r="R131">
        <f>IF(OR(P131="",C131=""),"",MOD(P131-ROUND(MOD(C131,1)*86400,0)*$B$6+43200*$B$6,86400*$B$6)-43200*$B$6)</f>
        <v/>
      </c>
    </row>
    <row r="132">
      <c r="A132" s="15">
        <f>IF(N132="","",COUNT(N$9:N132))</f>
        <v/>
      </c>
      <c r="B132" s="15">
        <f>IF(P132="","",TEXT(INT(P132/($B$6*3600)),"00")&amp;":"&amp;TEXT(INT(MOD(P132,$B$6*3600)/($B$6*60)),"00")&amp;":"&amp;TEXT(INT(MOD(P132,$B$6*60)/$B$6),"00")&amp;":"&amp;TEXT(MOD(P132,$B$6),"00"))</f>
        <v/>
      </c>
      <c r="C132" s="16" t="n"/>
      <c r="D132" s="15">
        <f>IF(R132="","",IF(R132=0,"On time",IF(R132&gt;0,"Late ","Early ")&amp;TEXT(INT(ABS(R132)/($B$6*3600)),"00")&amp;":"&amp;TEXT(INT(MOD(ABS(R132),$B$6*3600)/($B$6*60)),"00")&amp;":"&amp;TEXT(INT(MOD(ABS(R132),$B$6*60)/$B$6),"00")&amp;":"&amp;TEXT(MOD(ABS(R132),$B$6),"00")))</f>
        <v/>
      </c>
      <c r="E132" s="17" t="n"/>
      <c r="F132" s="17" t="n"/>
      <c r="G132" s="17" t="n"/>
      <c r="H132" s="17" t="n"/>
      <c r="I132" s="18" t="n"/>
      <c r="J132" s="19" t="n"/>
      <c r="K132" s="15">
        <f>IF(N132="","",TEXT(INT(N132/($B$6*3600)),"00")&amp;":"&amp;TEXT(INT(MOD(N132,$B$6*3600)/($B$6*60)),"00")&amp;":"&amp;TEXT(INT(MOD(N132,$B$6*60)/$B$6),"00")&amp;":"&amp;TEXT(MOD(N132,$B$6),"00"))</f>
        <v/>
      </c>
      <c r="L132" s="17" t="n"/>
      <c r="N132">
        <f>IF(AND(I132="",J132=""),"",ROUND(I132*86400,0)*$B$6+N(J132))</f>
        <v/>
      </c>
      <c r="O132">
        <f>IF(N132="","",SUM(N$8:N131))</f>
        <v/>
      </c>
      <c r="P132">
        <f>IF(N132="","",MOD(ROUND($B$5*86400,0)*$B$6+O132,86400*$B$6))</f>
        <v/>
      </c>
      <c r="Q132">
        <f>IF(P132="","",INT(P132/($B$6*3600)))</f>
        <v/>
      </c>
      <c r="R132">
        <f>IF(OR(P132="",C132=""),"",MOD(P132-ROUND(MOD(C132,1)*86400,0)*$B$6+43200*$B$6,86400*$B$6)-43200*$B$6)</f>
        <v/>
      </c>
    </row>
    <row r="133">
      <c r="A133" s="15">
        <f>IF(N133="","",COUNT(N$9:N133))</f>
        <v/>
      </c>
      <c r="B133" s="15">
        <f>IF(P133="","",TEXT(INT(P133/($B$6*3600)),"00")&amp;":"&amp;TEXT(INT(MOD(P133,$B$6*3600)/($B$6*60)),"00")&amp;":"&amp;TEXT(INT(MOD(P133,$B$6*60)/$B$6),"00")&amp;":"&amp;TEXT(MOD(P133,$B$6),"00"))</f>
        <v/>
      </c>
      <c r="C133" s="16" t="n"/>
      <c r="D133" s="15">
        <f>IF(R133="","",IF(R133=0,"On time",IF(R133&gt;0,"Late ","Early ")&amp;TEXT(INT(ABS(R133)/($B$6*3600)),"00")&amp;":"&amp;TEXT(INT(MOD(ABS(R133),$B$6*3600)/($B$6*60)),"00")&amp;":"&amp;TEXT(INT(MOD(ABS(R133),$B$6*60)/$B$6),"00")&amp;":"&amp;TEXT(MOD(ABS(R133),$B$6),"00")))</f>
        <v/>
      </c>
      <c r="E133" s="17" t="n"/>
      <c r="F133" s="17" t="n"/>
      <c r="G133" s="17" t="n"/>
      <c r="H133" s="17" t="n"/>
      <c r="I133" s="18" t="n"/>
      <c r="J133" s="19" t="n"/>
      <c r="K133" s="15">
        <f>IF(N133="","",TEXT(INT(N133/($B$6*3600)),"00")&amp;":"&amp;TEXT(INT(MOD(N133,$B$6*3600)/($B$6*60)),"00")&amp;":"&amp;TEXT(INT(MOD(N133,$B$6*60)/$B$6),"00")&amp;":"&amp;TEXT(MOD(N133,$B$6),"00"))</f>
        <v/>
      </c>
      <c r="L133" s="17" t="n"/>
      <c r="N133">
        <f>IF(AND(I133="",J133=""),"",ROUND(I133*86400,0)*$B$6+N(J133))</f>
        <v/>
      </c>
      <c r="O133">
        <f>IF(N133="","",SUM(N$8:N132))</f>
        <v/>
      </c>
      <c r="P133">
        <f>IF(N133="","",MOD(ROUND($B$5*86400,0)*$B$6+O133,86400*$B$6))</f>
        <v/>
      </c>
      <c r="Q133">
        <f>IF(P133="","",INT(P133/($B$6*3600)))</f>
        <v/>
      </c>
      <c r="R133">
        <f>IF(OR(P133="",C133=""),"",MOD(P133-ROUND(MOD(C133,1)*86400,0)*$B$6+43200*$B$6,86400*$B$6)-43200*$B$6)</f>
        <v/>
      </c>
    </row>
    <row r="134">
      <c r="A134" s="15">
        <f>IF(N134="","",COUNT(N$9:N134))</f>
        <v/>
      </c>
      <c r="B134" s="15">
        <f>IF(P134="","",TEXT(INT(P134/($B$6*3600)),"00")&amp;":"&amp;TEXT(INT(MOD(P134,$B$6*3600)/($B$6*60)),"00")&amp;":"&amp;TEXT(INT(MOD(P134,$B$6*60)/$B$6),"00")&amp;":"&amp;TEXT(MOD(P134,$B$6),"00"))</f>
        <v/>
      </c>
      <c r="C134" s="16" t="n"/>
      <c r="D134" s="15">
        <f>IF(R134="","",IF(R134=0,"On time",IF(R134&gt;0,"Late ","Early ")&amp;TEXT(INT(ABS(R134)/($B$6*3600)),"00")&amp;":"&amp;TEXT(INT(MOD(ABS(R134),$B$6*3600)/($B$6*60)),"00")&amp;":"&amp;TEXT(INT(MOD(ABS(R134),$B$6*60)/$B$6),"00")&amp;":"&amp;TEXT(MOD(ABS(R134),$B$6),"00")))</f>
        <v/>
      </c>
      <c r="E134" s="17" t="n"/>
      <c r="F134" s="17" t="n"/>
      <c r="G134" s="17" t="n"/>
      <c r="H134" s="17" t="n"/>
      <c r="I134" s="18" t="n"/>
      <c r="J134" s="19" t="n"/>
      <c r="K134" s="15">
        <f>IF(N134="","",TEXT(INT(N134/($B$6*3600)),"00")&amp;":"&amp;TEXT(INT(MOD(N134,$B$6*3600)/($B$6*60)),"00")&amp;":"&amp;TEXT(INT(MOD(N134,$B$6*60)/$B$6),"00")&amp;":"&amp;TEXT(MOD(N134,$B$6),"00"))</f>
        <v/>
      </c>
      <c r="L134" s="17" t="n"/>
      <c r="N134">
        <f>IF(AND(I134="",J134=""),"",ROUND(I134*86400,0)*$B$6+N(J134))</f>
        <v/>
      </c>
      <c r="O134">
        <f>IF(N134="","",SUM(N$8:N133))</f>
        <v/>
      </c>
      <c r="P134">
        <f>IF(N134="","",MOD(ROUND($B$5*86400,0)*$B$6+O134,86400*$B$6))</f>
        <v/>
      </c>
      <c r="Q134">
        <f>IF(P134="","",INT(P134/($B$6*3600)))</f>
        <v/>
      </c>
      <c r="R134">
        <f>IF(OR(P134="",C134=""),"",MOD(P134-ROUND(MOD(C134,1)*86400,0)*$B$6+43200*$B$6,86400*$B$6)-43200*$B$6)</f>
        <v/>
      </c>
    </row>
    <row r="135">
      <c r="A135" s="15">
        <f>IF(N135="","",COUNT(N$9:N135))</f>
        <v/>
      </c>
      <c r="B135" s="15">
        <f>IF(P135="","",TEXT(INT(P135/($B$6*3600)),"00")&amp;":"&amp;TEXT(INT(MOD(P135,$B$6*3600)/($B$6*60)),"00")&amp;":"&amp;TEXT(INT(MOD(P135,$B$6*60)/$B$6),"00")&amp;":"&amp;TEXT(MOD(P135,$B$6),"00"))</f>
        <v/>
      </c>
      <c r="C135" s="16" t="n"/>
      <c r="D135" s="15">
        <f>IF(R135="","",IF(R135=0,"On time",IF(R135&gt;0,"Late ","Early ")&amp;TEXT(INT(ABS(R135)/($B$6*3600)),"00")&amp;":"&amp;TEXT(INT(MOD(ABS(R135),$B$6*3600)/($B$6*60)),"00")&amp;":"&amp;TEXT(INT(MOD(ABS(R135),$B$6*60)/$B$6),"00")&amp;":"&amp;TEXT(MOD(ABS(R135),$B$6),"00")))</f>
        <v/>
      </c>
      <c r="E135" s="17" t="n"/>
      <c r="F135" s="17" t="n"/>
      <c r="G135" s="17" t="n"/>
      <c r="H135" s="17" t="n"/>
      <c r="I135" s="18" t="n"/>
      <c r="J135" s="19" t="n"/>
      <c r="K135" s="15">
        <f>IF(N135="","",TEXT(INT(N135/($B$6*3600)),"00")&amp;":"&amp;TEXT(INT(MOD(N135,$B$6*3600)/($B$6*60)),"00")&amp;":"&amp;TEXT(INT(MOD(N135,$B$6*60)/$B$6),"00")&amp;":"&amp;TEXT(MOD(N135,$B$6),"00"))</f>
        <v/>
      </c>
      <c r="L135" s="17" t="n"/>
      <c r="N135">
        <f>IF(AND(I135="",J135=""),"",ROUND(I135*86400,0)*$B$6+N(J135))</f>
        <v/>
      </c>
      <c r="O135">
        <f>IF(N135="","",SUM(N$8:N134))</f>
        <v/>
      </c>
      <c r="P135">
        <f>IF(N135="","",MOD(ROUND($B$5*86400,0)*$B$6+O135,86400*$B$6))</f>
        <v/>
      </c>
      <c r="Q135">
        <f>IF(P135="","",INT(P135/($B$6*3600)))</f>
        <v/>
      </c>
      <c r="R135">
        <f>IF(OR(P135="",C135=""),"",MOD(P135-ROUND(MOD(C135,1)*86400,0)*$B$6+43200*$B$6,86400*$B$6)-43200*$B$6)</f>
        <v/>
      </c>
    </row>
    <row r="136">
      <c r="A136" s="15">
        <f>IF(N136="","",COUNT(N$9:N136))</f>
        <v/>
      </c>
      <c r="B136" s="15">
        <f>IF(P136="","",TEXT(INT(P136/($B$6*3600)),"00")&amp;":"&amp;TEXT(INT(MOD(P136,$B$6*3600)/($B$6*60)),"00")&amp;":"&amp;TEXT(INT(MOD(P136,$B$6*60)/$B$6),"00")&amp;":"&amp;TEXT(MOD(P136,$B$6),"00"))</f>
        <v/>
      </c>
      <c r="C136" s="16" t="n"/>
      <c r="D136" s="15">
        <f>IF(R136="","",IF(R136=0,"On time",IF(R136&gt;0,"Late ","Early ")&amp;TEXT(INT(ABS(R136)/($B$6*3600)),"00")&amp;":"&amp;TEXT(INT(MOD(ABS(R136),$B$6*3600)/($B$6*60)),"00")&amp;":"&amp;TEXT(INT(MOD(ABS(R136),$B$6*60)/$B$6),"00")&amp;":"&amp;TEXT(MOD(ABS(R136),$B$6),"00")))</f>
        <v/>
      </c>
      <c r="E136" s="17" t="n"/>
      <c r="F136" s="17" t="n"/>
      <c r="G136" s="17" t="n"/>
      <c r="H136" s="17" t="n"/>
      <c r="I136" s="18" t="n"/>
      <c r="J136" s="19" t="n"/>
      <c r="K136" s="15">
        <f>IF(N136="","",TEXT(INT(N136/($B$6*3600)),"00")&amp;":"&amp;TEXT(INT(MOD(N136,$B$6*3600)/($B$6*60)),"00")&amp;":"&amp;TEXT(INT(MOD(N136,$B$6*60)/$B$6),"00")&amp;":"&amp;TEXT(MOD(N136,$B$6),"00"))</f>
        <v/>
      </c>
      <c r="L136" s="17" t="n"/>
      <c r="N136">
        <f>IF(AND(I136="",J136=""),"",ROUND(I136*86400,0)*$B$6+N(J136))</f>
        <v/>
      </c>
      <c r="O136">
        <f>IF(N136="","",SUM(N$8:N135))</f>
        <v/>
      </c>
      <c r="P136">
        <f>IF(N136="","",MOD(ROUND($B$5*86400,0)*$B$6+O136,86400*$B$6))</f>
        <v/>
      </c>
      <c r="Q136">
        <f>IF(P136="","",INT(P136/($B$6*3600)))</f>
        <v/>
      </c>
      <c r="R136">
        <f>IF(OR(P136="",C136=""),"",MOD(P136-ROUND(MOD(C136,1)*86400,0)*$B$6+43200*$B$6,86400*$B$6)-43200*$B$6)</f>
        <v/>
      </c>
    </row>
    <row r="137">
      <c r="A137" s="15">
        <f>IF(N137="","",COUNT(N$9:N137))</f>
        <v/>
      </c>
      <c r="B137" s="15">
        <f>IF(P137="","",TEXT(INT(P137/($B$6*3600)),"00")&amp;":"&amp;TEXT(INT(MOD(P137,$B$6*3600)/($B$6*60)),"00")&amp;":"&amp;TEXT(INT(MOD(P137,$B$6*60)/$B$6),"00")&amp;":"&amp;TEXT(MOD(P137,$B$6),"00"))</f>
        <v/>
      </c>
      <c r="C137" s="16" t="n"/>
      <c r="D137" s="15">
        <f>IF(R137="","",IF(R137=0,"On time",IF(R137&gt;0,"Late ","Early ")&amp;TEXT(INT(ABS(R137)/($B$6*3600)),"00")&amp;":"&amp;TEXT(INT(MOD(ABS(R137),$B$6*3600)/($B$6*60)),"00")&amp;":"&amp;TEXT(INT(MOD(ABS(R137),$B$6*60)/$B$6),"00")&amp;":"&amp;TEXT(MOD(ABS(R137),$B$6),"00")))</f>
        <v/>
      </c>
      <c r="E137" s="17" t="n"/>
      <c r="F137" s="17" t="n"/>
      <c r="G137" s="17" t="n"/>
      <c r="H137" s="17" t="n"/>
      <c r="I137" s="18" t="n"/>
      <c r="J137" s="19" t="n"/>
      <c r="K137" s="15">
        <f>IF(N137="","",TEXT(INT(N137/($B$6*3600)),"00")&amp;":"&amp;TEXT(INT(MOD(N137,$B$6*3600)/($B$6*60)),"00")&amp;":"&amp;TEXT(INT(MOD(N137,$B$6*60)/$B$6),"00")&amp;":"&amp;TEXT(MOD(N137,$B$6),"00"))</f>
        <v/>
      </c>
      <c r="L137" s="17" t="n"/>
      <c r="N137">
        <f>IF(AND(I137="",J137=""),"",ROUND(I137*86400,0)*$B$6+N(J137))</f>
        <v/>
      </c>
      <c r="O137">
        <f>IF(N137="","",SUM(N$8:N136))</f>
        <v/>
      </c>
      <c r="P137">
        <f>IF(N137="","",MOD(ROUND($B$5*86400,0)*$B$6+O137,86400*$B$6))</f>
        <v/>
      </c>
      <c r="Q137">
        <f>IF(P137="","",INT(P137/($B$6*3600)))</f>
        <v/>
      </c>
      <c r="R137">
        <f>IF(OR(P137="",C137=""),"",MOD(P137-ROUND(MOD(C137,1)*86400,0)*$B$6+43200*$B$6,86400*$B$6)-43200*$B$6)</f>
        <v/>
      </c>
    </row>
    <row r="138">
      <c r="A138" s="15">
        <f>IF(N138="","",COUNT(N$9:N138))</f>
        <v/>
      </c>
      <c r="B138" s="15">
        <f>IF(P138="","",TEXT(INT(P138/($B$6*3600)),"00")&amp;":"&amp;TEXT(INT(MOD(P138,$B$6*3600)/($B$6*60)),"00")&amp;":"&amp;TEXT(INT(MOD(P138,$B$6*60)/$B$6),"00")&amp;":"&amp;TEXT(MOD(P138,$B$6),"00"))</f>
        <v/>
      </c>
      <c r="C138" s="16" t="n"/>
      <c r="D138" s="15">
        <f>IF(R138="","",IF(R138=0,"On time",IF(R138&gt;0,"Late ","Early ")&amp;TEXT(INT(ABS(R138)/($B$6*3600)),"00")&amp;":"&amp;TEXT(INT(MOD(ABS(R138),$B$6*3600)/($B$6*60)),"00")&amp;":"&amp;TEXT(INT(MOD(ABS(R138),$B$6*60)/$B$6),"00")&amp;":"&amp;TEXT(MOD(ABS(R138),$B$6),"00")))</f>
        <v/>
      </c>
      <c r="E138" s="17" t="n"/>
      <c r="F138" s="17" t="n"/>
      <c r="G138" s="17" t="n"/>
      <c r="H138" s="17" t="n"/>
      <c r="I138" s="18" t="n"/>
      <c r="J138" s="19" t="n"/>
      <c r="K138" s="15">
        <f>IF(N138="","",TEXT(INT(N138/($B$6*3600)),"00")&amp;":"&amp;TEXT(INT(MOD(N138,$B$6*3600)/($B$6*60)),"00")&amp;":"&amp;TEXT(INT(MOD(N138,$B$6*60)/$B$6),"00")&amp;":"&amp;TEXT(MOD(N138,$B$6),"00"))</f>
        <v/>
      </c>
      <c r="L138" s="17" t="n"/>
      <c r="N138">
        <f>IF(AND(I138="",J138=""),"",ROUND(I138*86400,0)*$B$6+N(J138))</f>
        <v/>
      </c>
      <c r="O138">
        <f>IF(N138="","",SUM(N$8:N137))</f>
        <v/>
      </c>
      <c r="P138">
        <f>IF(N138="","",MOD(ROUND($B$5*86400,0)*$B$6+O138,86400*$B$6))</f>
        <v/>
      </c>
      <c r="Q138">
        <f>IF(P138="","",INT(P138/($B$6*3600)))</f>
        <v/>
      </c>
      <c r="R138">
        <f>IF(OR(P138="",C138=""),"",MOD(P138-ROUND(MOD(C138,1)*86400,0)*$B$6+43200*$B$6,86400*$B$6)-43200*$B$6)</f>
        <v/>
      </c>
    </row>
    <row r="139">
      <c r="A139" s="15">
        <f>IF(N139="","",COUNT(N$9:N139))</f>
        <v/>
      </c>
      <c r="B139" s="15">
        <f>IF(P139="","",TEXT(INT(P139/($B$6*3600)),"00")&amp;":"&amp;TEXT(INT(MOD(P139,$B$6*3600)/($B$6*60)),"00")&amp;":"&amp;TEXT(INT(MOD(P139,$B$6*60)/$B$6),"00")&amp;":"&amp;TEXT(MOD(P139,$B$6),"00"))</f>
        <v/>
      </c>
      <c r="C139" s="16" t="n"/>
      <c r="D139" s="15">
        <f>IF(R139="","",IF(R139=0,"On time",IF(R139&gt;0,"Late ","Early ")&amp;TEXT(INT(ABS(R139)/($B$6*3600)),"00")&amp;":"&amp;TEXT(INT(MOD(ABS(R139),$B$6*3600)/($B$6*60)),"00")&amp;":"&amp;TEXT(INT(MOD(ABS(R139),$B$6*60)/$B$6),"00")&amp;":"&amp;TEXT(MOD(ABS(R139),$B$6),"00")))</f>
        <v/>
      </c>
      <c r="E139" s="17" t="n"/>
      <c r="F139" s="17" t="n"/>
      <c r="G139" s="17" t="n"/>
      <c r="H139" s="17" t="n"/>
      <c r="I139" s="18" t="n"/>
      <c r="J139" s="19" t="n"/>
      <c r="K139" s="15">
        <f>IF(N139="","",TEXT(INT(N139/($B$6*3600)),"00")&amp;":"&amp;TEXT(INT(MOD(N139,$B$6*3600)/($B$6*60)),"00")&amp;":"&amp;TEXT(INT(MOD(N139,$B$6*60)/$B$6),"00")&amp;":"&amp;TEXT(MOD(N139,$B$6),"00"))</f>
        <v/>
      </c>
      <c r="L139" s="17" t="n"/>
      <c r="N139">
        <f>IF(AND(I139="",J139=""),"",ROUND(I139*86400,0)*$B$6+N(J139))</f>
        <v/>
      </c>
      <c r="O139">
        <f>IF(N139="","",SUM(N$8:N138))</f>
        <v/>
      </c>
      <c r="P139">
        <f>IF(N139="","",MOD(ROUND($B$5*86400,0)*$B$6+O139,86400*$B$6))</f>
        <v/>
      </c>
      <c r="Q139">
        <f>IF(P139="","",INT(P139/($B$6*3600)))</f>
        <v/>
      </c>
      <c r="R139">
        <f>IF(OR(P139="",C139=""),"",MOD(P139-ROUND(MOD(C139,1)*86400,0)*$B$6+43200*$B$6,86400*$B$6)-43200*$B$6)</f>
        <v/>
      </c>
    </row>
    <row r="140">
      <c r="A140" s="15">
        <f>IF(N140="","",COUNT(N$9:N140))</f>
        <v/>
      </c>
      <c r="B140" s="15">
        <f>IF(P140="","",TEXT(INT(P140/($B$6*3600)),"00")&amp;":"&amp;TEXT(INT(MOD(P140,$B$6*3600)/($B$6*60)),"00")&amp;":"&amp;TEXT(INT(MOD(P140,$B$6*60)/$B$6),"00")&amp;":"&amp;TEXT(MOD(P140,$B$6),"00"))</f>
        <v/>
      </c>
      <c r="C140" s="16" t="n"/>
      <c r="D140" s="15">
        <f>IF(R140="","",IF(R140=0,"On time",IF(R140&gt;0,"Late ","Early ")&amp;TEXT(INT(ABS(R140)/($B$6*3600)),"00")&amp;":"&amp;TEXT(INT(MOD(ABS(R140),$B$6*3600)/($B$6*60)),"00")&amp;":"&amp;TEXT(INT(MOD(ABS(R140),$B$6*60)/$B$6),"00")&amp;":"&amp;TEXT(MOD(ABS(R140),$B$6),"00")))</f>
        <v/>
      </c>
      <c r="E140" s="17" t="n"/>
      <c r="F140" s="17" t="n"/>
      <c r="G140" s="17" t="n"/>
      <c r="H140" s="17" t="n"/>
      <c r="I140" s="18" t="n"/>
      <c r="J140" s="19" t="n"/>
      <c r="K140" s="15">
        <f>IF(N140="","",TEXT(INT(N140/($B$6*3600)),"00")&amp;":"&amp;TEXT(INT(MOD(N140,$B$6*3600)/($B$6*60)),"00")&amp;":"&amp;TEXT(INT(MOD(N140,$B$6*60)/$B$6),"00")&amp;":"&amp;TEXT(MOD(N140,$B$6),"00"))</f>
        <v/>
      </c>
      <c r="L140" s="17" t="n"/>
      <c r="N140">
        <f>IF(AND(I140="",J140=""),"",ROUND(I140*86400,0)*$B$6+N(J140))</f>
        <v/>
      </c>
      <c r="O140">
        <f>IF(N140="","",SUM(N$8:N139))</f>
        <v/>
      </c>
      <c r="P140">
        <f>IF(N140="","",MOD(ROUND($B$5*86400,0)*$B$6+O140,86400*$B$6))</f>
        <v/>
      </c>
      <c r="Q140">
        <f>IF(P140="","",INT(P140/($B$6*3600)))</f>
        <v/>
      </c>
      <c r="R140">
        <f>IF(OR(P140="",C140=""),"",MOD(P140-ROUND(MOD(C140,1)*86400,0)*$B$6+43200*$B$6,86400*$B$6)-43200*$B$6)</f>
        <v/>
      </c>
    </row>
    <row r="141">
      <c r="A141" s="15">
        <f>IF(N141="","",COUNT(N$9:N141))</f>
        <v/>
      </c>
      <c r="B141" s="15">
        <f>IF(P141="","",TEXT(INT(P141/($B$6*3600)),"00")&amp;":"&amp;TEXT(INT(MOD(P141,$B$6*3600)/($B$6*60)),"00")&amp;":"&amp;TEXT(INT(MOD(P141,$B$6*60)/$B$6),"00")&amp;":"&amp;TEXT(MOD(P141,$B$6),"00"))</f>
        <v/>
      </c>
      <c r="C141" s="16" t="n"/>
      <c r="D141" s="15">
        <f>IF(R141="","",IF(R141=0,"On time",IF(R141&gt;0,"Late ","Early ")&amp;TEXT(INT(ABS(R141)/($B$6*3600)),"00")&amp;":"&amp;TEXT(INT(MOD(ABS(R141),$B$6*3600)/($B$6*60)),"00")&amp;":"&amp;TEXT(INT(MOD(ABS(R141),$B$6*60)/$B$6),"00")&amp;":"&amp;TEXT(MOD(ABS(R141),$B$6),"00")))</f>
        <v/>
      </c>
      <c r="E141" s="17" t="n"/>
      <c r="F141" s="17" t="n"/>
      <c r="G141" s="17" t="n"/>
      <c r="H141" s="17" t="n"/>
      <c r="I141" s="18" t="n"/>
      <c r="J141" s="19" t="n"/>
      <c r="K141" s="15">
        <f>IF(N141="","",TEXT(INT(N141/($B$6*3600)),"00")&amp;":"&amp;TEXT(INT(MOD(N141,$B$6*3600)/($B$6*60)),"00")&amp;":"&amp;TEXT(INT(MOD(N141,$B$6*60)/$B$6),"00")&amp;":"&amp;TEXT(MOD(N141,$B$6),"00"))</f>
        <v/>
      </c>
      <c r="L141" s="17" t="n"/>
      <c r="N141">
        <f>IF(AND(I141="",J141=""),"",ROUND(I141*86400,0)*$B$6+N(J141))</f>
        <v/>
      </c>
      <c r="O141">
        <f>IF(N141="","",SUM(N$8:N140))</f>
        <v/>
      </c>
      <c r="P141">
        <f>IF(N141="","",MOD(ROUND($B$5*86400,0)*$B$6+O141,86400*$B$6))</f>
        <v/>
      </c>
      <c r="Q141">
        <f>IF(P141="","",INT(P141/($B$6*3600)))</f>
        <v/>
      </c>
      <c r="R141">
        <f>IF(OR(P141="",C141=""),"",MOD(P141-ROUND(MOD(C141,1)*86400,0)*$B$6+43200*$B$6,86400*$B$6)-43200*$B$6)</f>
        <v/>
      </c>
    </row>
    <row r="142">
      <c r="A142" s="15">
        <f>IF(N142="","",COUNT(N$9:N142))</f>
        <v/>
      </c>
      <c r="B142" s="15">
        <f>IF(P142="","",TEXT(INT(P142/($B$6*3600)),"00")&amp;":"&amp;TEXT(INT(MOD(P142,$B$6*3600)/($B$6*60)),"00")&amp;":"&amp;TEXT(INT(MOD(P142,$B$6*60)/$B$6),"00")&amp;":"&amp;TEXT(MOD(P142,$B$6),"00"))</f>
        <v/>
      </c>
      <c r="C142" s="16" t="n"/>
      <c r="D142" s="15">
        <f>IF(R142="","",IF(R142=0,"On time",IF(R142&gt;0,"Late ","Early ")&amp;TEXT(INT(ABS(R142)/($B$6*3600)),"00")&amp;":"&amp;TEXT(INT(MOD(ABS(R142),$B$6*3600)/($B$6*60)),"00")&amp;":"&amp;TEXT(INT(MOD(ABS(R142),$B$6*60)/$B$6),"00")&amp;":"&amp;TEXT(MOD(ABS(R142),$B$6),"00")))</f>
        <v/>
      </c>
      <c r="E142" s="17" t="n"/>
      <c r="F142" s="17" t="n"/>
      <c r="G142" s="17" t="n"/>
      <c r="H142" s="17" t="n"/>
      <c r="I142" s="18" t="n"/>
      <c r="J142" s="19" t="n"/>
      <c r="K142" s="15">
        <f>IF(N142="","",TEXT(INT(N142/($B$6*3600)),"00")&amp;":"&amp;TEXT(INT(MOD(N142,$B$6*3600)/($B$6*60)),"00")&amp;":"&amp;TEXT(INT(MOD(N142,$B$6*60)/$B$6),"00")&amp;":"&amp;TEXT(MOD(N142,$B$6),"00"))</f>
        <v/>
      </c>
      <c r="L142" s="17" t="n"/>
      <c r="N142">
        <f>IF(AND(I142="",J142=""),"",ROUND(I142*86400,0)*$B$6+N(J142))</f>
        <v/>
      </c>
      <c r="O142">
        <f>IF(N142="","",SUM(N$8:N141))</f>
        <v/>
      </c>
      <c r="P142">
        <f>IF(N142="","",MOD(ROUND($B$5*86400,0)*$B$6+O142,86400*$B$6))</f>
        <v/>
      </c>
      <c r="Q142">
        <f>IF(P142="","",INT(P142/($B$6*3600)))</f>
        <v/>
      </c>
      <c r="R142">
        <f>IF(OR(P142="",C142=""),"",MOD(P142-ROUND(MOD(C142,1)*86400,0)*$B$6+43200*$B$6,86400*$B$6)-43200*$B$6)</f>
        <v/>
      </c>
    </row>
    <row r="143">
      <c r="A143" s="15">
        <f>IF(N143="","",COUNT(N$9:N143))</f>
        <v/>
      </c>
      <c r="B143" s="15">
        <f>IF(P143="","",TEXT(INT(P143/($B$6*3600)),"00")&amp;":"&amp;TEXT(INT(MOD(P143,$B$6*3600)/($B$6*60)),"00")&amp;":"&amp;TEXT(INT(MOD(P143,$B$6*60)/$B$6),"00")&amp;":"&amp;TEXT(MOD(P143,$B$6),"00"))</f>
        <v/>
      </c>
      <c r="C143" s="16" t="n"/>
      <c r="D143" s="15">
        <f>IF(R143="","",IF(R143=0,"On time",IF(R143&gt;0,"Late ","Early ")&amp;TEXT(INT(ABS(R143)/($B$6*3600)),"00")&amp;":"&amp;TEXT(INT(MOD(ABS(R143),$B$6*3600)/($B$6*60)),"00")&amp;":"&amp;TEXT(INT(MOD(ABS(R143),$B$6*60)/$B$6),"00")&amp;":"&amp;TEXT(MOD(ABS(R143),$B$6),"00")))</f>
        <v/>
      </c>
      <c r="E143" s="17" t="n"/>
      <c r="F143" s="17" t="n"/>
      <c r="G143" s="17" t="n"/>
      <c r="H143" s="17" t="n"/>
      <c r="I143" s="18" t="n"/>
      <c r="J143" s="19" t="n"/>
      <c r="K143" s="15">
        <f>IF(N143="","",TEXT(INT(N143/($B$6*3600)),"00")&amp;":"&amp;TEXT(INT(MOD(N143,$B$6*3600)/($B$6*60)),"00")&amp;":"&amp;TEXT(INT(MOD(N143,$B$6*60)/$B$6),"00")&amp;":"&amp;TEXT(MOD(N143,$B$6),"00"))</f>
        <v/>
      </c>
      <c r="L143" s="17" t="n"/>
      <c r="N143">
        <f>IF(AND(I143="",J143=""),"",ROUND(I143*86400,0)*$B$6+N(J143))</f>
        <v/>
      </c>
      <c r="O143">
        <f>IF(N143="","",SUM(N$8:N142))</f>
        <v/>
      </c>
      <c r="P143">
        <f>IF(N143="","",MOD(ROUND($B$5*86400,0)*$B$6+O143,86400*$B$6))</f>
        <v/>
      </c>
      <c r="Q143">
        <f>IF(P143="","",INT(P143/($B$6*3600)))</f>
        <v/>
      </c>
      <c r="R143">
        <f>IF(OR(P143="",C143=""),"",MOD(P143-ROUND(MOD(C143,1)*86400,0)*$B$6+43200*$B$6,86400*$B$6)-43200*$B$6)</f>
        <v/>
      </c>
    </row>
    <row r="144">
      <c r="A144" s="15">
        <f>IF(N144="","",COUNT(N$9:N144))</f>
        <v/>
      </c>
      <c r="B144" s="15">
        <f>IF(P144="","",TEXT(INT(P144/($B$6*3600)),"00")&amp;":"&amp;TEXT(INT(MOD(P144,$B$6*3600)/($B$6*60)),"00")&amp;":"&amp;TEXT(INT(MOD(P144,$B$6*60)/$B$6),"00")&amp;":"&amp;TEXT(MOD(P144,$B$6),"00"))</f>
        <v/>
      </c>
      <c r="C144" s="16" t="n"/>
      <c r="D144" s="15">
        <f>IF(R144="","",IF(R144=0,"On time",IF(R144&gt;0,"Late ","Early ")&amp;TEXT(INT(ABS(R144)/($B$6*3600)),"00")&amp;":"&amp;TEXT(INT(MOD(ABS(R144),$B$6*3600)/($B$6*60)),"00")&amp;":"&amp;TEXT(INT(MOD(ABS(R144),$B$6*60)/$B$6),"00")&amp;":"&amp;TEXT(MOD(ABS(R144),$B$6),"00")))</f>
        <v/>
      </c>
      <c r="E144" s="17" t="n"/>
      <c r="F144" s="17" t="n"/>
      <c r="G144" s="17" t="n"/>
      <c r="H144" s="17" t="n"/>
      <c r="I144" s="18" t="n"/>
      <c r="J144" s="19" t="n"/>
      <c r="K144" s="15">
        <f>IF(N144="","",TEXT(INT(N144/($B$6*3600)),"00")&amp;":"&amp;TEXT(INT(MOD(N144,$B$6*3600)/($B$6*60)),"00")&amp;":"&amp;TEXT(INT(MOD(N144,$B$6*60)/$B$6),"00")&amp;":"&amp;TEXT(MOD(N144,$B$6),"00"))</f>
        <v/>
      </c>
      <c r="L144" s="17" t="n"/>
      <c r="N144">
        <f>IF(AND(I144="",J144=""),"",ROUND(I144*86400,0)*$B$6+N(J144))</f>
        <v/>
      </c>
      <c r="O144">
        <f>IF(N144="","",SUM(N$8:N143))</f>
        <v/>
      </c>
      <c r="P144">
        <f>IF(N144="","",MOD(ROUND($B$5*86400,0)*$B$6+O144,86400*$B$6))</f>
        <v/>
      </c>
      <c r="Q144">
        <f>IF(P144="","",INT(P144/($B$6*3600)))</f>
        <v/>
      </c>
      <c r="R144">
        <f>IF(OR(P144="",C144=""),"",MOD(P144-ROUND(MOD(C144,1)*86400,0)*$B$6+43200*$B$6,86400*$B$6)-43200*$B$6)</f>
        <v/>
      </c>
    </row>
    <row r="145">
      <c r="A145" s="15">
        <f>IF(N145="","",COUNT(N$9:N145))</f>
        <v/>
      </c>
      <c r="B145" s="15">
        <f>IF(P145="","",TEXT(INT(P145/($B$6*3600)),"00")&amp;":"&amp;TEXT(INT(MOD(P145,$B$6*3600)/($B$6*60)),"00")&amp;":"&amp;TEXT(INT(MOD(P145,$B$6*60)/$B$6),"00")&amp;":"&amp;TEXT(MOD(P145,$B$6),"00"))</f>
        <v/>
      </c>
      <c r="C145" s="16" t="n"/>
      <c r="D145" s="15">
        <f>IF(R145="","",IF(R145=0,"On time",IF(R145&gt;0,"Late ","Early ")&amp;TEXT(INT(ABS(R145)/($B$6*3600)),"00")&amp;":"&amp;TEXT(INT(MOD(ABS(R145),$B$6*3600)/($B$6*60)),"00")&amp;":"&amp;TEXT(INT(MOD(ABS(R145),$B$6*60)/$B$6),"00")&amp;":"&amp;TEXT(MOD(ABS(R145),$B$6),"00")))</f>
        <v/>
      </c>
      <c r="E145" s="17" t="n"/>
      <c r="F145" s="17" t="n"/>
      <c r="G145" s="17" t="n"/>
      <c r="H145" s="17" t="n"/>
      <c r="I145" s="18" t="n"/>
      <c r="J145" s="19" t="n"/>
      <c r="K145" s="15">
        <f>IF(N145="","",TEXT(INT(N145/($B$6*3600)),"00")&amp;":"&amp;TEXT(INT(MOD(N145,$B$6*3600)/($B$6*60)),"00")&amp;":"&amp;TEXT(INT(MOD(N145,$B$6*60)/$B$6),"00")&amp;":"&amp;TEXT(MOD(N145,$B$6),"00"))</f>
        <v/>
      </c>
      <c r="L145" s="17" t="n"/>
      <c r="N145">
        <f>IF(AND(I145="",J145=""),"",ROUND(I145*86400,0)*$B$6+N(J145))</f>
        <v/>
      </c>
      <c r="O145">
        <f>IF(N145="","",SUM(N$8:N144))</f>
        <v/>
      </c>
      <c r="P145">
        <f>IF(N145="","",MOD(ROUND($B$5*86400,0)*$B$6+O145,86400*$B$6))</f>
        <v/>
      </c>
      <c r="Q145">
        <f>IF(P145="","",INT(P145/($B$6*3600)))</f>
        <v/>
      </c>
      <c r="R145">
        <f>IF(OR(P145="",C145=""),"",MOD(P145-ROUND(MOD(C145,1)*86400,0)*$B$6+43200*$B$6,86400*$B$6)-43200*$B$6)</f>
        <v/>
      </c>
    </row>
    <row r="146">
      <c r="A146" s="15">
        <f>IF(N146="","",COUNT(N$9:N146))</f>
        <v/>
      </c>
      <c r="B146" s="15">
        <f>IF(P146="","",TEXT(INT(P146/($B$6*3600)),"00")&amp;":"&amp;TEXT(INT(MOD(P146,$B$6*3600)/($B$6*60)),"00")&amp;":"&amp;TEXT(INT(MOD(P146,$B$6*60)/$B$6),"00")&amp;":"&amp;TEXT(MOD(P146,$B$6),"00"))</f>
        <v/>
      </c>
      <c r="C146" s="16" t="n"/>
      <c r="D146" s="15">
        <f>IF(R146="","",IF(R146=0,"On time",IF(R146&gt;0,"Late ","Early ")&amp;TEXT(INT(ABS(R146)/($B$6*3600)),"00")&amp;":"&amp;TEXT(INT(MOD(ABS(R146),$B$6*3600)/($B$6*60)),"00")&amp;":"&amp;TEXT(INT(MOD(ABS(R146),$B$6*60)/$B$6),"00")&amp;":"&amp;TEXT(MOD(ABS(R146),$B$6),"00")))</f>
        <v/>
      </c>
      <c r="E146" s="17" t="n"/>
      <c r="F146" s="17" t="n"/>
      <c r="G146" s="17" t="n"/>
      <c r="H146" s="17" t="n"/>
      <c r="I146" s="18" t="n"/>
      <c r="J146" s="19" t="n"/>
      <c r="K146" s="15">
        <f>IF(N146="","",TEXT(INT(N146/($B$6*3600)),"00")&amp;":"&amp;TEXT(INT(MOD(N146,$B$6*3600)/($B$6*60)),"00")&amp;":"&amp;TEXT(INT(MOD(N146,$B$6*60)/$B$6),"00")&amp;":"&amp;TEXT(MOD(N146,$B$6),"00"))</f>
        <v/>
      </c>
      <c r="L146" s="17" t="n"/>
      <c r="N146">
        <f>IF(AND(I146="",J146=""),"",ROUND(I146*86400,0)*$B$6+N(J146))</f>
        <v/>
      </c>
      <c r="O146">
        <f>IF(N146="","",SUM(N$8:N145))</f>
        <v/>
      </c>
      <c r="P146">
        <f>IF(N146="","",MOD(ROUND($B$5*86400,0)*$B$6+O146,86400*$B$6))</f>
        <v/>
      </c>
      <c r="Q146">
        <f>IF(P146="","",INT(P146/($B$6*3600)))</f>
        <v/>
      </c>
      <c r="R146">
        <f>IF(OR(P146="",C146=""),"",MOD(P146-ROUND(MOD(C146,1)*86400,0)*$B$6+43200*$B$6,86400*$B$6)-43200*$B$6)</f>
        <v/>
      </c>
    </row>
    <row r="147">
      <c r="A147" s="15">
        <f>IF(N147="","",COUNT(N$9:N147))</f>
        <v/>
      </c>
      <c r="B147" s="15">
        <f>IF(P147="","",TEXT(INT(P147/($B$6*3600)),"00")&amp;":"&amp;TEXT(INT(MOD(P147,$B$6*3600)/($B$6*60)),"00")&amp;":"&amp;TEXT(INT(MOD(P147,$B$6*60)/$B$6),"00")&amp;":"&amp;TEXT(MOD(P147,$B$6),"00"))</f>
        <v/>
      </c>
      <c r="C147" s="16" t="n"/>
      <c r="D147" s="15">
        <f>IF(R147="","",IF(R147=0,"On time",IF(R147&gt;0,"Late ","Early ")&amp;TEXT(INT(ABS(R147)/($B$6*3600)),"00")&amp;":"&amp;TEXT(INT(MOD(ABS(R147),$B$6*3600)/($B$6*60)),"00")&amp;":"&amp;TEXT(INT(MOD(ABS(R147),$B$6*60)/$B$6),"00")&amp;":"&amp;TEXT(MOD(ABS(R147),$B$6),"00")))</f>
        <v/>
      </c>
      <c r="E147" s="17" t="n"/>
      <c r="F147" s="17" t="n"/>
      <c r="G147" s="17" t="n"/>
      <c r="H147" s="17" t="n"/>
      <c r="I147" s="18" t="n"/>
      <c r="J147" s="19" t="n"/>
      <c r="K147" s="15">
        <f>IF(N147="","",TEXT(INT(N147/($B$6*3600)),"00")&amp;":"&amp;TEXT(INT(MOD(N147,$B$6*3600)/($B$6*60)),"00")&amp;":"&amp;TEXT(INT(MOD(N147,$B$6*60)/$B$6),"00")&amp;":"&amp;TEXT(MOD(N147,$B$6),"00"))</f>
        <v/>
      </c>
      <c r="L147" s="17" t="n"/>
      <c r="N147">
        <f>IF(AND(I147="",J147=""),"",ROUND(I147*86400,0)*$B$6+N(J147))</f>
        <v/>
      </c>
      <c r="O147">
        <f>IF(N147="","",SUM(N$8:N146))</f>
        <v/>
      </c>
      <c r="P147">
        <f>IF(N147="","",MOD(ROUND($B$5*86400,0)*$B$6+O147,86400*$B$6))</f>
        <v/>
      </c>
      <c r="Q147">
        <f>IF(P147="","",INT(P147/($B$6*3600)))</f>
        <v/>
      </c>
      <c r="R147">
        <f>IF(OR(P147="",C147=""),"",MOD(P147-ROUND(MOD(C147,1)*86400,0)*$B$6+43200*$B$6,86400*$B$6)-43200*$B$6)</f>
        <v/>
      </c>
    </row>
    <row r="148">
      <c r="A148" s="15">
        <f>IF(N148="","",COUNT(N$9:N148))</f>
        <v/>
      </c>
      <c r="B148" s="15">
        <f>IF(P148="","",TEXT(INT(P148/($B$6*3600)),"00")&amp;":"&amp;TEXT(INT(MOD(P148,$B$6*3600)/($B$6*60)),"00")&amp;":"&amp;TEXT(INT(MOD(P148,$B$6*60)/$B$6),"00")&amp;":"&amp;TEXT(MOD(P148,$B$6),"00"))</f>
        <v/>
      </c>
      <c r="C148" s="16" t="n"/>
      <c r="D148" s="15">
        <f>IF(R148="","",IF(R148=0,"On time",IF(R148&gt;0,"Late ","Early ")&amp;TEXT(INT(ABS(R148)/($B$6*3600)),"00")&amp;":"&amp;TEXT(INT(MOD(ABS(R148),$B$6*3600)/($B$6*60)),"00")&amp;":"&amp;TEXT(INT(MOD(ABS(R148),$B$6*60)/$B$6),"00")&amp;":"&amp;TEXT(MOD(ABS(R148),$B$6),"00")))</f>
        <v/>
      </c>
      <c r="E148" s="17" t="n"/>
      <c r="F148" s="17" t="n"/>
      <c r="G148" s="17" t="n"/>
      <c r="H148" s="17" t="n"/>
      <c r="I148" s="18" t="n"/>
      <c r="J148" s="19" t="n"/>
      <c r="K148" s="15">
        <f>IF(N148="","",TEXT(INT(N148/($B$6*3600)),"00")&amp;":"&amp;TEXT(INT(MOD(N148,$B$6*3600)/($B$6*60)),"00")&amp;":"&amp;TEXT(INT(MOD(N148,$B$6*60)/$B$6),"00")&amp;":"&amp;TEXT(MOD(N148,$B$6),"00"))</f>
        <v/>
      </c>
      <c r="L148" s="17" t="n"/>
      <c r="N148">
        <f>IF(AND(I148="",J148=""),"",ROUND(I148*86400,0)*$B$6+N(J148))</f>
        <v/>
      </c>
      <c r="O148">
        <f>IF(N148="","",SUM(N$8:N147))</f>
        <v/>
      </c>
      <c r="P148">
        <f>IF(N148="","",MOD(ROUND($B$5*86400,0)*$B$6+O148,86400*$B$6))</f>
        <v/>
      </c>
      <c r="Q148">
        <f>IF(P148="","",INT(P148/($B$6*3600)))</f>
        <v/>
      </c>
      <c r="R148">
        <f>IF(OR(P148="",C148=""),"",MOD(P148-ROUND(MOD(C148,1)*86400,0)*$B$6+43200*$B$6,86400*$B$6)-43200*$B$6)</f>
        <v/>
      </c>
    </row>
    <row r="149">
      <c r="A149" s="15">
        <f>IF(N149="","",COUNT(N$9:N149))</f>
        <v/>
      </c>
      <c r="B149" s="15">
        <f>IF(P149="","",TEXT(INT(P149/($B$6*3600)),"00")&amp;":"&amp;TEXT(INT(MOD(P149,$B$6*3600)/($B$6*60)),"00")&amp;":"&amp;TEXT(INT(MOD(P149,$B$6*60)/$B$6),"00")&amp;":"&amp;TEXT(MOD(P149,$B$6),"00"))</f>
        <v/>
      </c>
      <c r="C149" s="16" t="n"/>
      <c r="D149" s="15">
        <f>IF(R149="","",IF(R149=0,"On time",IF(R149&gt;0,"Late ","Early ")&amp;TEXT(INT(ABS(R149)/($B$6*3600)),"00")&amp;":"&amp;TEXT(INT(MOD(ABS(R149),$B$6*3600)/($B$6*60)),"00")&amp;":"&amp;TEXT(INT(MOD(ABS(R149),$B$6*60)/$B$6),"00")&amp;":"&amp;TEXT(MOD(ABS(R149),$B$6),"00")))</f>
        <v/>
      </c>
      <c r="E149" s="17" t="n"/>
      <c r="F149" s="17" t="n"/>
      <c r="G149" s="17" t="n"/>
      <c r="H149" s="17" t="n"/>
      <c r="I149" s="18" t="n"/>
      <c r="J149" s="19" t="n"/>
      <c r="K149" s="15">
        <f>IF(N149="","",TEXT(INT(N149/($B$6*3600)),"00")&amp;":"&amp;TEXT(INT(MOD(N149,$B$6*3600)/($B$6*60)),"00")&amp;":"&amp;TEXT(INT(MOD(N149,$B$6*60)/$B$6),"00")&amp;":"&amp;TEXT(MOD(N149,$B$6),"00"))</f>
        <v/>
      </c>
      <c r="L149" s="17" t="n"/>
      <c r="N149">
        <f>IF(AND(I149="",J149=""),"",ROUND(I149*86400,0)*$B$6+N(J149))</f>
        <v/>
      </c>
      <c r="O149">
        <f>IF(N149="","",SUM(N$8:N148))</f>
        <v/>
      </c>
      <c r="P149">
        <f>IF(N149="","",MOD(ROUND($B$5*86400,0)*$B$6+O149,86400*$B$6))</f>
        <v/>
      </c>
      <c r="Q149">
        <f>IF(P149="","",INT(P149/($B$6*3600)))</f>
        <v/>
      </c>
      <c r="R149">
        <f>IF(OR(P149="",C149=""),"",MOD(P149-ROUND(MOD(C149,1)*86400,0)*$B$6+43200*$B$6,86400*$B$6)-43200*$B$6)</f>
        <v/>
      </c>
    </row>
    <row r="150">
      <c r="A150" s="15">
        <f>IF(N150="","",COUNT(N$9:N150))</f>
        <v/>
      </c>
      <c r="B150" s="15">
        <f>IF(P150="","",TEXT(INT(P150/($B$6*3600)),"00")&amp;":"&amp;TEXT(INT(MOD(P150,$B$6*3600)/($B$6*60)),"00")&amp;":"&amp;TEXT(INT(MOD(P150,$B$6*60)/$B$6),"00")&amp;":"&amp;TEXT(MOD(P150,$B$6),"00"))</f>
        <v/>
      </c>
      <c r="C150" s="16" t="n"/>
      <c r="D150" s="15">
        <f>IF(R150="","",IF(R150=0,"On time",IF(R150&gt;0,"Late ","Early ")&amp;TEXT(INT(ABS(R150)/($B$6*3600)),"00")&amp;":"&amp;TEXT(INT(MOD(ABS(R150),$B$6*3600)/($B$6*60)),"00")&amp;":"&amp;TEXT(INT(MOD(ABS(R150),$B$6*60)/$B$6),"00")&amp;":"&amp;TEXT(MOD(ABS(R150),$B$6),"00")))</f>
        <v/>
      </c>
      <c r="E150" s="17" t="n"/>
      <c r="F150" s="17" t="n"/>
      <c r="G150" s="17" t="n"/>
      <c r="H150" s="17" t="n"/>
      <c r="I150" s="18" t="n"/>
      <c r="J150" s="19" t="n"/>
      <c r="K150" s="15">
        <f>IF(N150="","",TEXT(INT(N150/($B$6*3600)),"00")&amp;":"&amp;TEXT(INT(MOD(N150,$B$6*3600)/($B$6*60)),"00")&amp;":"&amp;TEXT(INT(MOD(N150,$B$6*60)/$B$6),"00")&amp;":"&amp;TEXT(MOD(N150,$B$6),"00"))</f>
        <v/>
      </c>
      <c r="L150" s="17" t="n"/>
      <c r="N150">
        <f>IF(AND(I150="",J150=""),"",ROUND(I150*86400,0)*$B$6+N(J150))</f>
        <v/>
      </c>
      <c r="O150">
        <f>IF(N150="","",SUM(N$8:N149))</f>
        <v/>
      </c>
      <c r="P150">
        <f>IF(N150="","",MOD(ROUND($B$5*86400,0)*$B$6+O150,86400*$B$6))</f>
        <v/>
      </c>
      <c r="Q150">
        <f>IF(P150="","",INT(P150/($B$6*3600)))</f>
        <v/>
      </c>
      <c r="R150">
        <f>IF(OR(P150="",C150=""),"",MOD(P150-ROUND(MOD(C150,1)*86400,0)*$B$6+43200*$B$6,86400*$B$6)-43200*$B$6)</f>
        <v/>
      </c>
    </row>
    <row r="151">
      <c r="A151" s="15">
        <f>IF(N151="","",COUNT(N$9:N151))</f>
        <v/>
      </c>
      <c r="B151" s="15">
        <f>IF(P151="","",TEXT(INT(P151/($B$6*3600)),"00")&amp;":"&amp;TEXT(INT(MOD(P151,$B$6*3600)/($B$6*60)),"00")&amp;":"&amp;TEXT(INT(MOD(P151,$B$6*60)/$B$6),"00")&amp;":"&amp;TEXT(MOD(P151,$B$6),"00"))</f>
        <v/>
      </c>
      <c r="C151" s="16" t="n"/>
      <c r="D151" s="15">
        <f>IF(R151="","",IF(R151=0,"On time",IF(R151&gt;0,"Late ","Early ")&amp;TEXT(INT(ABS(R151)/($B$6*3600)),"00")&amp;":"&amp;TEXT(INT(MOD(ABS(R151),$B$6*3600)/($B$6*60)),"00")&amp;":"&amp;TEXT(INT(MOD(ABS(R151),$B$6*60)/$B$6),"00")&amp;":"&amp;TEXT(MOD(ABS(R151),$B$6),"00")))</f>
        <v/>
      </c>
      <c r="E151" s="17" t="n"/>
      <c r="F151" s="17" t="n"/>
      <c r="G151" s="17" t="n"/>
      <c r="H151" s="17" t="n"/>
      <c r="I151" s="18" t="n"/>
      <c r="J151" s="19" t="n"/>
      <c r="K151" s="15">
        <f>IF(N151="","",TEXT(INT(N151/($B$6*3600)),"00")&amp;":"&amp;TEXT(INT(MOD(N151,$B$6*3600)/($B$6*60)),"00")&amp;":"&amp;TEXT(INT(MOD(N151,$B$6*60)/$B$6),"00")&amp;":"&amp;TEXT(MOD(N151,$B$6),"00"))</f>
        <v/>
      </c>
      <c r="L151" s="17" t="n"/>
      <c r="N151">
        <f>IF(AND(I151="",J151=""),"",ROUND(I151*86400,0)*$B$6+N(J151))</f>
        <v/>
      </c>
      <c r="O151">
        <f>IF(N151="","",SUM(N$8:N150))</f>
        <v/>
      </c>
      <c r="P151">
        <f>IF(N151="","",MOD(ROUND($B$5*86400,0)*$B$6+O151,86400*$B$6))</f>
        <v/>
      </c>
      <c r="Q151">
        <f>IF(P151="","",INT(P151/($B$6*3600)))</f>
        <v/>
      </c>
      <c r="R151">
        <f>IF(OR(P151="",C151=""),"",MOD(P151-ROUND(MOD(C151,1)*86400,0)*$B$6+43200*$B$6,86400*$B$6)-43200*$B$6)</f>
        <v/>
      </c>
    </row>
    <row r="152">
      <c r="A152" s="15">
        <f>IF(N152="","",COUNT(N$9:N152))</f>
        <v/>
      </c>
      <c r="B152" s="15">
        <f>IF(P152="","",TEXT(INT(P152/($B$6*3600)),"00")&amp;":"&amp;TEXT(INT(MOD(P152,$B$6*3600)/($B$6*60)),"00")&amp;":"&amp;TEXT(INT(MOD(P152,$B$6*60)/$B$6),"00")&amp;":"&amp;TEXT(MOD(P152,$B$6),"00"))</f>
        <v/>
      </c>
      <c r="C152" s="16" t="n"/>
      <c r="D152" s="15">
        <f>IF(R152="","",IF(R152=0,"On time",IF(R152&gt;0,"Late ","Early ")&amp;TEXT(INT(ABS(R152)/($B$6*3600)),"00")&amp;":"&amp;TEXT(INT(MOD(ABS(R152),$B$6*3600)/($B$6*60)),"00")&amp;":"&amp;TEXT(INT(MOD(ABS(R152),$B$6*60)/$B$6),"00")&amp;":"&amp;TEXT(MOD(ABS(R152),$B$6),"00")))</f>
        <v/>
      </c>
      <c r="E152" s="17" t="n"/>
      <c r="F152" s="17" t="n"/>
      <c r="G152" s="17" t="n"/>
      <c r="H152" s="17" t="n"/>
      <c r="I152" s="18" t="n"/>
      <c r="J152" s="19" t="n"/>
      <c r="K152" s="15">
        <f>IF(N152="","",TEXT(INT(N152/($B$6*3600)),"00")&amp;":"&amp;TEXT(INT(MOD(N152,$B$6*3600)/($B$6*60)),"00")&amp;":"&amp;TEXT(INT(MOD(N152,$B$6*60)/$B$6),"00")&amp;":"&amp;TEXT(MOD(N152,$B$6),"00"))</f>
        <v/>
      </c>
      <c r="L152" s="17" t="n"/>
      <c r="N152">
        <f>IF(AND(I152="",J152=""),"",ROUND(I152*86400,0)*$B$6+N(J152))</f>
        <v/>
      </c>
      <c r="O152">
        <f>IF(N152="","",SUM(N$8:N151))</f>
        <v/>
      </c>
      <c r="P152">
        <f>IF(N152="","",MOD(ROUND($B$5*86400,0)*$B$6+O152,86400*$B$6))</f>
        <v/>
      </c>
      <c r="Q152">
        <f>IF(P152="","",INT(P152/($B$6*3600)))</f>
        <v/>
      </c>
      <c r="R152">
        <f>IF(OR(P152="",C152=""),"",MOD(P152-ROUND(MOD(C152,1)*86400,0)*$B$6+43200*$B$6,86400*$B$6)-43200*$B$6)</f>
        <v/>
      </c>
    </row>
    <row r="153">
      <c r="A153" s="15">
        <f>IF(N153="","",COUNT(N$9:N153))</f>
        <v/>
      </c>
      <c r="B153" s="15">
        <f>IF(P153="","",TEXT(INT(P153/($B$6*3600)),"00")&amp;":"&amp;TEXT(INT(MOD(P153,$B$6*3600)/($B$6*60)),"00")&amp;":"&amp;TEXT(INT(MOD(P153,$B$6*60)/$B$6),"00")&amp;":"&amp;TEXT(MOD(P153,$B$6),"00"))</f>
        <v/>
      </c>
      <c r="C153" s="16" t="n"/>
      <c r="D153" s="15">
        <f>IF(R153="","",IF(R153=0,"On time",IF(R153&gt;0,"Late ","Early ")&amp;TEXT(INT(ABS(R153)/($B$6*3600)),"00")&amp;":"&amp;TEXT(INT(MOD(ABS(R153),$B$6*3600)/($B$6*60)),"00")&amp;":"&amp;TEXT(INT(MOD(ABS(R153),$B$6*60)/$B$6),"00")&amp;":"&amp;TEXT(MOD(ABS(R153),$B$6),"00")))</f>
        <v/>
      </c>
      <c r="E153" s="17" t="n"/>
      <c r="F153" s="17" t="n"/>
      <c r="G153" s="17" t="n"/>
      <c r="H153" s="17" t="n"/>
      <c r="I153" s="18" t="n"/>
      <c r="J153" s="19" t="n"/>
      <c r="K153" s="15">
        <f>IF(N153="","",TEXT(INT(N153/($B$6*3600)),"00")&amp;":"&amp;TEXT(INT(MOD(N153,$B$6*3600)/($B$6*60)),"00")&amp;":"&amp;TEXT(INT(MOD(N153,$B$6*60)/$B$6),"00")&amp;":"&amp;TEXT(MOD(N153,$B$6),"00"))</f>
        <v/>
      </c>
      <c r="L153" s="17" t="n"/>
      <c r="N153">
        <f>IF(AND(I153="",J153=""),"",ROUND(I153*86400,0)*$B$6+N(J153))</f>
        <v/>
      </c>
      <c r="O153">
        <f>IF(N153="","",SUM(N$8:N152))</f>
        <v/>
      </c>
      <c r="P153">
        <f>IF(N153="","",MOD(ROUND($B$5*86400,0)*$B$6+O153,86400*$B$6))</f>
        <v/>
      </c>
      <c r="Q153">
        <f>IF(P153="","",INT(P153/($B$6*3600)))</f>
        <v/>
      </c>
      <c r="R153">
        <f>IF(OR(P153="",C153=""),"",MOD(P153-ROUND(MOD(C153,1)*86400,0)*$B$6+43200*$B$6,86400*$B$6)-43200*$B$6)</f>
        <v/>
      </c>
    </row>
    <row r="154">
      <c r="A154" s="15">
        <f>IF(N154="","",COUNT(N$9:N154))</f>
        <v/>
      </c>
      <c r="B154" s="15">
        <f>IF(P154="","",TEXT(INT(P154/($B$6*3600)),"00")&amp;":"&amp;TEXT(INT(MOD(P154,$B$6*3600)/($B$6*60)),"00")&amp;":"&amp;TEXT(INT(MOD(P154,$B$6*60)/$B$6),"00")&amp;":"&amp;TEXT(MOD(P154,$B$6),"00"))</f>
        <v/>
      </c>
      <c r="C154" s="16" t="n"/>
      <c r="D154" s="15">
        <f>IF(R154="","",IF(R154=0,"On time",IF(R154&gt;0,"Late ","Early ")&amp;TEXT(INT(ABS(R154)/($B$6*3600)),"00")&amp;":"&amp;TEXT(INT(MOD(ABS(R154),$B$6*3600)/($B$6*60)),"00")&amp;":"&amp;TEXT(INT(MOD(ABS(R154),$B$6*60)/$B$6),"00")&amp;":"&amp;TEXT(MOD(ABS(R154),$B$6),"00")))</f>
        <v/>
      </c>
      <c r="E154" s="17" t="n"/>
      <c r="F154" s="17" t="n"/>
      <c r="G154" s="17" t="n"/>
      <c r="H154" s="17" t="n"/>
      <c r="I154" s="18" t="n"/>
      <c r="J154" s="19" t="n"/>
      <c r="K154" s="15">
        <f>IF(N154="","",TEXT(INT(N154/($B$6*3600)),"00")&amp;":"&amp;TEXT(INT(MOD(N154,$B$6*3600)/($B$6*60)),"00")&amp;":"&amp;TEXT(INT(MOD(N154,$B$6*60)/$B$6),"00")&amp;":"&amp;TEXT(MOD(N154,$B$6),"00"))</f>
        <v/>
      </c>
      <c r="L154" s="17" t="n"/>
      <c r="N154">
        <f>IF(AND(I154="",J154=""),"",ROUND(I154*86400,0)*$B$6+N(J154))</f>
        <v/>
      </c>
      <c r="O154">
        <f>IF(N154="","",SUM(N$8:N153))</f>
        <v/>
      </c>
      <c r="P154">
        <f>IF(N154="","",MOD(ROUND($B$5*86400,0)*$B$6+O154,86400*$B$6))</f>
        <v/>
      </c>
      <c r="Q154">
        <f>IF(P154="","",INT(P154/($B$6*3600)))</f>
        <v/>
      </c>
      <c r="R154">
        <f>IF(OR(P154="",C154=""),"",MOD(P154-ROUND(MOD(C154,1)*86400,0)*$B$6+43200*$B$6,86400*$B$6)-43200*$B$6)</f>
        <v/>
      </c>
    </row>
    <row r="155">
      <c r="A155" s="15">
        <f>IF(N155="","",COUNT(N$9:N155))</f>
        <v/>
      </c>
      <c r="B155" s="15">
        <f>IF(P155="","",TEXT(INT(P155/($B$6*3600)),"00")&amp;":"&amp;TEXT(INT(MOD(P155,$B$6*3600)/($B$6*60)),"00")&amp;":"&amp;TEXT(INT(MOD(P155,$B$6*60)/$B$6),"00")&amp;":"&amp;TEXT(MOD(P155,$B$6),"00"))</f>
        <v/>
      </c>
      <c r="C155" s="16" t="n"/>
      <c r="D155" s="15">
        <f>IF(R155="","",IF(R155=0,"On time",IF(R155&gt;0,"Late ","Early ")&amp;TEXT(INT(ABS(R155)/($B$6*3600)),"00")&amp;":"&amp;TEXT(INT(MOD(ABS(R155),$B$6*3600)/($B$6*60)),"00")&amp;":"&amp;TEXT(INT(MOD(ABS(R155),$B$6*60)/$B$6),"00")&amp;":"&amp;TEXT(MOD(ABS(R155),$B$6),"00")))</f>
        <v/>
      </c>
      <c r="E155" s="17" t="n"/>
      <c r="F155" s="17" t="n"/>
      <c r="G155" s="17" t="n"/>
      <c r="H155" s="17" t="n"/>
      <c r="I155" s="18" t="n"/>
      <c r="J155" s="19" t="n"/>
      <c r="K155" s="15">
        <f>IF(N155="","",TEXT(INT(N155/($B$6*3600)),"00")&amp;":"&amp;TEXT(INT(MOD(N155,$B$6*3600)/($B$6*60)),"00")&amp;":"&amp;TEXT(INT(MOD(N155,$B$6*60)/$B$6),"00")&amp;":"&amp;TEXT(MOD(N155,$B$6),"00"))</f>
        <v/>
      </c>
      <c r="L155" s="17" t="n"/>
      <c r="N155">
        <f>IF(AND(I155="",J155=""),"",ROUND(I155*86400,0)*$B$6+N(J155))</f>
        <v/>
      </c>
      <c r="O155">
        <f>IF(N155="","",SUM(N$8:N154))</f>
        <v/>
      </c>
      <c r="P155">
        <f>IF(N155="","",MOD(ROUND($B$5*86400,0)*$B$6+O155,86400*$B$6))</f>
        <v/>
      </c>
      <c r="Q155">
        <f>IF(P155="","",INT(P155/($B$6*3600)))</f>
        <v/>
      </c>
      <c r="R155">
        <f>IF(OR(P155="",C155=""),"",MOD(P155-ROUND(MOD(C155,1)*86400,0)*$B$6+43200*$B$6,86400*$B$6)-43200*$B$6)</f>
        <v/>
      </c>
    </row>
    <row r="156">
      <c r="A156" s="15">
        <f>IF(N156="","",COUNT(N$9:N156))</f>
        <v/>
      </c>
      <c r="B156" s="15">
        <f>IF(P156="","",TEXT(INT(P156/($B$6*3600)),"00")&amp;":"&amp;TEXT(INT(MOD(P156,$B$6*3600)/($B$6*60)),"00")&amp;":"&amp;TEXT(INT(MOD(P156,$B$6*60)/$B$6),"00")&amp;":"&amp;TEXT(MOD(P156,$B$6),"00"))</f>
        <v/>
      </c>
      <c r="C156" s="16" t="n"/>
      <c r="D156" s="15">
        <f>IF(R156="","",IF(R156=0,"On time",IF(R156&gt;0,"Late ","Early ")&amp;TEXT(INT(ABS(R156)/($B$6*3600)),"00")&amp;":"&amp;TEXT(INT(MOD(ABS(R156),$B$6*3600)/($B$6*60)),"00")&amp;":"&amp;TEXT(INT(MOD(ABS(R156),$B$6*60)/$B$6),"00")&amp;":"&amp;TEXT(MOD(ABS(R156),$B$6),"00")))</f>
        <v/>
      </c>
      <c r="E156" s="17" t="n"/>
      <c r="F156" s="17" t="n"/>
      <c r="G156" s="17" t="n"/>
      <c r="H156" s="17" t="n"/>
      <c r="I156" s="18" t="n"/>
      <c r="J156" s="19" t="n"/>
      <c r="K156" s="15">
        <f>IF(N156="","",TEXT(INT(N156/($B$6*3600)),"00")&amp;":"&amp;TEXT(INT(MOD(N156,$B$6*3600)/($B$6*60)),"00")&amp;":"&amp;TEXT(INT(MOD(N156,$B$6*60)/$B$6),"00")&amp;":"&amp;TEXT(MOD(N156,$B$6),"00"))</f>
        <v/>
      </c>
      <c r="L156" s="17" t="n"/>
      <c r="N156">
        <f>IF(AND(I156="",J156=""),"",ROUND(I156*86400,0)*$B$6+N(J156))</f>
        <v/>
      </c>
      <c r="O156">
        <f>IF(N156="","",SUM(N$8:N155))</f>
        <v/>
      </c>
      <c r="P156">
        <f>IF(N156="","",MOD(ROUND($B$5*86400,0)*$B$6+O156,86400*$B$6))</f>
        <v/>
      </c>
      <c r="Q156">
        <f>IF(P156="","",INT(P156/($B$6*3600)))</f>
        <v/>
      </c>
      <c r="R156">
        <f>IF(OR(P156="",C156=""),"",MOD(P156-ROUND(MOD(C156,1)*86400,0)*$B$6+43200*$B$6,86400*$B$6)-43200*$B$6)</f>
        <v/>
      </c>
    </row>
    <row r="157">
      <c r="A157" s="15">
        <f>IF(N157="","",COUNT(N$9:N157))</f>
        <v/>
      </c>
      <c r="B157" s="15">
        <f>IF(P157="","",TEXT(INT(P157/($B$6*3600)),"00")&amp;":"&amp;TEXT(INT(MOD(P157,$B$6*3600)/($B$6*60)),"00")&amp;":"&amp;TEXT(INT(MOD(P157,$B$6*60)/$B$6),"00")&amp;":"&amp;TEXT(MOD(P157,$B$6),"00"))</f>
        <v/>
      </c>
      <c r="C157" s="16" t="n"/>
      <c r="D157" s="15">
        <f>IF(R157="","",IF(R157=0,"On time",IF(R157&gt;0,"Late ","Early ")&amp;TEXT(INT(ABS(R157)/($B$6*3600)),"00")&amp;":"&amp;TEXT(INT(MOD(ABS(R157),$B$6*3600)/($B$6*60)),"00")&amp;":"&amp;TEXT(INT(MOD(ABS(R157),$B$6*60)/$B$6),"00")&amp;":"&amp;TEXT(MOD(ABS(R157),$B$6),"00")))</f>
        <v/>
      </c>
      <c r="E157" s="17" t="n"/>
      <c r="F157" s="17" t="n"/>
      <c r="G157" s="17" t="n"/>
      <c r="H157" s="17" t="n"/>
      <c r="I157" s="18" t="n"/>
      <c r="J157" s="19" t="n"/>
      <c r="K157" s="15">
        <f>IF(N157="","",TEXT(INT(N157/($B$6*3600)),"00")&amp;":"&amp;TEXT(INT(MOD(N157,$B$6*3600)/($B$6*60)),"00")&amp;":"&amp;TEXT(INT(MOD(N157,$B$6*60)/$B$6),"00")&amp;":"&amp;TEXT(MOD(N157,$B$6),"00"))</f>
        <v/>
      </c>
      <c r="L157" s="17" t="n"/>
      <c r="N157">
        <f>IF(AND(I157="",J157=""),"",ROUND(I157*86400,0)*$B$6+N(J157))</f>
        <v/>
      </c>
      <c r="O157">
        <f>IF(N157="","",SUM(N$8:N156))</f>
        <v/>
      </c>
      <c r="P157">
        <f>IF(N157="","",MOD(ROUND($B$5*86400,0)*$B$6+O157,86400*$B$6))</f>
        <v/>
      </c>
      <c r="Q157">
        <f>IF(P157="","",INT(P157/($B$6*3600)))</f>
        <v/>
      </c>
      <c r="R157">
        <f>IF(OR(P157="",C157=""),"",MOD(P157-ROUND(MOD(C157,1)*86400,0)*$B$6+43200*$B$6,86400*$B$6)-43200*$B$6)</f>
        <v/>
      </c>
    </row>
    <row r="158">
      <c r="A158" s="15">
        <f>IF(N158="","",COUNT(N$9:N158))</f>
        <v/>
      </c>
      <c r="B158" s="15">
        <f>IF(P158="","",TEXT(INT(P158/($B$6*3600)),"00")&amp;":"&amp;TEXT(INT(MOD(P158,$B$6*3600)/($B$6*60)),"00")&amp;":"&amp;TEXT(INT(MOD(P158,$B$6*60)/$B$6),"00")&amp;":"&amp;TEXT(MOD(P158,$B$6),"00"))</f>
        <v/>
      </c>
      <c r="C158" s="16" t="n"/>
      <c r="D158" s="15">
        <f>IF(R158="","",IF(R158=0,"On time",IF(R158&gt;0,"Late ","Early ")&amp;TEXT(INT(ABS(R158)/($B$6*3600)),"00")&amp;":"&amp;TEXT(INT(MOD(ABS(R158),$B$6*3600)/($B$6*60)),"00")&amp;":"&amp;TEXT(INT(MOD(ABS(R158),$B$6*60)/$B$6),"00")&amp;":"&amp;TEXT(MOD(ABS(R158),$B$6),"00")))</f>
        <v/>
      </c>
      <c r="E158" s="17" t="n"/>
      <c r="F158" s="17" t="n"/>
      <c r="G158" s="17" t="n"/>
      <c r="H158" s="17" t="n"/>
      <c r="I158" s="18" t="n"/>
      <c r="J158" s="19" t="n"/>
      <c r="K158" s="15">
        <f>IF(N158="","",TEXT(INT(N158/($B$6*3600)),"00")&amp;":"&amp;TEXT(INT(MOD(N158,$B$6*3600)/($B$6*60)),"00")&amp;":"&amp;TEXT(INT(MOD(N158,$B$6*60)/$B$6),"00")&amp;":"&amp;TEXT(MOD(N158,$B$6),"00"))</f>
        <v/>
      </c>
      <c r="L158" s="17" t="n"/>
      <c r="N158">
        <f>IF(AND(I158="",J158=""),"",ROUND(I158*86400,0)*$B$6+N(J158))</f>
        <v/>
      </c>
      <c r="O158">
        <f>IF(N158="","",SUM(N$8:N157))</f>
        <v/>
      </c>
      <c r="P158">
        <f>IF(N158="","",MOD(ROUND($B$5*86400,0)*$B$6+O158,86400*$B$6))</f>
        <v/>
      </c>
      <c r="Q158">
        <f>IF(P158="","",INT(P158/($B$6*3600)))</f>
        <v/>
      </c>
      <c r="R158">
        <f>IF(OR(P158="",C158=""),"",MOD(P158-ROUND(MOD(C158,1)*86400,0)*$B$6+43200*$B$6,86400*$B$6)-43200*$B$6)</f>
        <v/>
      </c>
    </row>
    <row r="159">
      <c r="A159" s="15">
        <f>IF(N159="","",COUNT(N$9:N159))</f>
        <v/>
      </c>
      <c r="B159" s="15">
        <f>IF(P159="","",TEXT(INT(P159/($B$6*3600)),"00")&amp;":"&amp;TEXT(INT(MOD(P159,$B$6*3600)/($B$6*60)),"00")&amp;":"&amp;TEXT(INT(MOD(P159,$B$6*60)/$B$6),"00")&amp;":"&amp;TEXT(MOD(P159,$B$6),"00"))</f>
        <v/>
      </c>
      <c r="C159" s="16" t="n"/>
      <c r="D159" s="15">
        <f>IF(R159="","",IF(R159=0,"On time",IF(R159&gt;0,"Late ","Early ")&amp;TEXT(INT(ABS(R159)/($B$6*3600)),"00")&amp;":"&amp;TEXT(INT(MOD(ABS(R159),$B$6*3600)/($B$6*60)),"00")&amp;":"&amp;TEXT(INT(MOD(ABS(R159),$B$6*60)/$B$6),"00")&amp;":"&amp;TEXT(MOD(ABS(R159),$B$6),"00")))</f>
        <v/>
      </c>
      <c r="E159" s="17" t="n"/>
      <c r="F159" s="17" t="n"/>
      <c r="G159" s="17" t="n"/>
      <c r="H159" s="17" t="n"/>
      <c r="I159" s="18" t="n"/>
      <c r="J159" s="19" t="n"/>
      <c r="K159" s="15">
        <f>IF(N159="","",TEXT(INT(N159/($B$6*3600)),"00")&amp;":"&amp;TEXT(INT(MOD(N159,$B$6*3600)/($B$6*60)),"00")&amp;":"&amp;TEXT(INT(MOD(N159,$B$6*60)/$B$6),"00")&amp;":"&amp;TEXT(MOD(N159,$B$6),"00"))</f>
        <v/>
      </c>
      <c r="L159" s="17" t="n"/>
      <c r="N159">
        <f>IF(AND(I159="",J159=""),"",ROUND(I159*86400,0)*$B$6+N(J159))</f>
        <v/>
      </c>
      <c r="O159">
        <f>IF(N159="","",SUM(N$8:N158))</f>
        <v/>
      </c>
      <c r="P159">
        <f>IF(N159="","",MOD(ROUND($B$5*86400,0)*$B$6+O159,86400*$B$6))</f>
        <v/>
      </c>
      <c r="Q159">
        <f>IF(P159="","",INT(P159/($B$6*3600)))</f>
        <v/>
      </c>
      <c r="R159">
        <f>IF(OR(P159="",C159=""),"",MOD(P159-ROUND(MOD(C159,1)*86400,0)*$B$6+43200*$B$6,86400*$B$6)-43200*$B$6)</f>
        <v/>
      </c>
    </row>
    <row r="160">
      <c r="A160" s="15">
        <f>IF(N160="","",COUNT(N$9:N160))</f>
        <v/>
      </c>
      <c r="B160" s="15">
        <f>IF(P160="","",TEXT(INT(P160/($B$6*3600)),"00")&amp;":"&amp;TEXT(INT(MOD(P160,$B$6*3600)/($B$6*60)),"00")&amp;":"&amp;TEXT(INT(MOD(P160,$B$6*60)/$B$6),"00")&amp;":"&amp;TEXT(MOD(P160,$B$6),"00"))</f>
        <v/>
      </c>
      <c r="C160" s="16" t="n"/>
      <c r="D160" s="15">
        <f>IF(R160="","",IF(R160=0,"On time",IF(R160&gt;0,"Late ","Early ")&amp;TEXT(INT(ABS(R160)/($B$6*3600)),"00")&amp;":"&amp;TEXT(INT(MOD(ABS(R160),$B$6*3600)/($B$6*60)),"00")&amp;":"&amp;TEXT(INT(MOD(ABS(R160),$B$6*60)/$B$6),"00")&amp;":"&amp;TEXT(MOD(ABS(R160),$B$6),"00")))</f>
        <v/>
      </c>
      <c r="E160" s="17" t="n"/>
      <c r="F160" s="17" t="n"/>
      <c r="G160" s="17" t="n"/>
      <c r="H160" s="17" t="n"/>
      <c r="I160" s="18" t="n"/>
      <c r="J160" s="19" t="n"/>
      <c r="K160" s="15">
        <f>IF(N160="","",TEXT(INT(N160/($B$6*3600)),"00")&amp;":"&amp;TEXT(INT(MOD(N160,$B$6*3600)/($B$6*60)),"00")&amp;":"&amp;TEXT(INT(MOD(N160,$B$6*60)/$B$6),"00")&amp;":"&amp;TEXT(MOD(N160,$B$6),"00"))</f>
        <v/>
      </c>
      <c r="L160" s="17" t="n"/>
      <c r="N160">
        <f>IF(AND(I160="",J160=""),"",ROUND(I160*86400,0)*$B$6+N(J160))</f>
        <v/>
      </c>
      <c r="O160">
        <f>IF(N160="","",SUM(N$8:N159))</f>
        <v/>
      </c>
      <c r="P160">
        <f>IF(N160="","",MOD(ROUND($B$5*86400,0)*$B$6+O160,86400*$B$6))</f>
        <v/>
      </c>
      <c r="Q160">
        <f>IF(P160="","",INT(P160/($B$6*3600)))</f>
        <v/>
      </c>
      <c r="R160">
        <f>IF(OR(P160="",C160=""),"",MOD(P160-ROUND(MOD(C160,1)*86400,0)*$B$6+43200*$B$6,86400*$B$6)-43200*$B$6)</f>
        <v/>
      </c>
    </row>
    <row r="161">
      <c r="A161" s="15">
        <f>IF(N161="","",COUNT(N$9:N161))</f>
        <v/>
      </c>
      <c r="B161" s="15">
        <f>IF(P161="","",TEXT(INT(P161/($B$6*3600)),"00")&amp;":"&amp;TEXT(INT(MOD(P161,$B$6*3600)/($B$6*60)),"00")&amp;":"&amp;TEXT(INT(MOD(P161,$B$6*60)/$B$6),"00")&amp;":"&amp;TEXT(MOD(P161,$B$6),"00"))</f>
        <v/>
      </c>
      <c r="C161" s="16" t="n"/>
      <c r="D161" s="15">
        <f>IF(R161="","",IF(R161=0,"On time",IF(R161&gt;0,"Late ","Early ")&amp;TEXT(INT(ABS(R161)/($B$6*3600)),"00")&amp;":"&amp;TEXT(INT(MOD(ABS(R161),$B$6*3600)/($B$6*60)),"00")&amp;":"&amp;TEXT(INT(MOD(ABS(R161),$B$6*60)/$B$6),"00")&amp;":"&amp;TEXT(MOD(ABS(R161),$B$6),"00")))</f>
        <v/>
      </c>
      <c r="E161" s="17" t="n"/>
      <c r="F161" s="17" t="n"/>
      <c r="G161" s="17" t="n"/>
      <c r="H161" s="17" t="n"/>
      <c r="I161" s="18" t="n"/>
      <c r="J161" s="19" t="n"/>
      <c r="K161" s="15">
        <f>IF(N161="","",TEXT(INT(N161/($B$6*3600)),"00")&amp;":"&amp;TEXT(INT(MOD(N161,$B$6*3600)/($B$6*60)),"00")&amp;":"&amp;TEXT(INT(MOD(N161,$B$6*60)/$B$6),"00")&amp;":"&amp;TEXT(MOD(N161,$B$6),"00"))</f>
        <v/>
      </c>
      <c r="L161" s="17" t="n"/>
      <c r="N161">
        <f>IF(AND(I161="",J161=""),"",ROUND(I161*86400,0)*$B$6+N(J161))</f>
        <v/>
      </c>
      <c r="O161">
        <f>IF(N161="","",SUM(N$8:N160))</f>
        <v/>
      </c>
      <c r="P161">
        <f>IF(N161="","",MOD(ROUND($B$5*86400,0)*$B$6+O161,86400*$B$6))</f>
        <v/>
      </c>
      <c r="Q161">
        <f>IF(P161="","",INT(P161/($B$6*3600)))</f>
        <v/>
      </c>
      <c r="R161">
        <f>IF(OR(P161="",C161=""),"",MOD(P161-ROUND(MOD(C161,1)*86400,0)*$B$6+43200*$B$6,86400*$B$6)-43200*$B$6)</f>
        <v/>
      </c>
    </row>
    <row r="162">
      <c r="A162" s="15">
        <f>IF(N162="","",COUNT(N$9:N162))</f>
        <v/>
      </c>
      <c r="B162" s="15">
        <f>IF(P162="","",TEXT(INT(P162/($B$6*3600)),"00")&amp;":"&amp;TEXT(INT(MOD(P162,$B$6*3600)/($B$6*60)),"00")&amp;":"&amp;TEXT(INT(MOD(P162,$B$6*60)/$B$6),"00")&amp;":"&amp;TEXT(MOD(P162,$B$6),"00"))</f>
        <v/>
      </c>
      <c r="C162" s="16" t="n"/>
      <c r="D162" s="15">
        <f>IF(R162="","",IF(R162=0,"On time",IF(R162&gt;0,"Late ","Early ")&amp;TEXT(INT(ABS(R162)/($B$6*3600)),"00")&amp;":"&amp;TEXT(INT(MOD(ABS(R162),$B$6*3600)/($B$6*60)),"00")&amp;":"&amp;TEXT(INT(MOD(ABS(R162),$B$6*60)/$B$6),"00")&amp;":"&amp;TEXT(MOD(ABS(R162),$B$6),"00")))</f>
        <v/>
      </c>
      <c r="E162" s="17" t="n"/>
      <c r="F162" s="17" t="n"/>
      <c r="G162" s="17" t="n"/>
      <c r="H162" s="17" t="n"/>
      <c r="I162" s="18" t="n"/>
      <c r="J162" s="19" t="n"/>
      <c r="K162" s="15">
        <f>IF(N162="","",TEXT(INT(N162/($B$6*3600)),"00")&amp;":"&amp;TEXT(INT(MOD(N162,$B$6*3600)/($B$6*60)),"00")&amp;":"&amp;TEXT(INT(MOD(N162,$B$6*60)/$B$6),"00")&amp;":"&amp;TEXT(MOD(N162,$B$6),"00"))</f>
        <v/>
      </c>
      <c r="L162" s="17" t="n"/>
      <c r="N162">
        <f>IF(AND(I162="",J162=""),"",ROUND(I162*86400,0)*$B$6+N(J162))</f>
        <v/>
      </c>
      <c r="O162">
        <f>IF(N162="","",SUM(N$8:N161))</f>
        <v/>
      </c>
      <c r="P162">
        <f>IF(N162="","",MOD(ROUND($B$5*86400,0)*$B$6+O162,86400*$B$6))</f>
        <v/>
      </c>
      <c r="Q162">
        <f>IF(P162="","",INT(P162/($B$6*3600)))</f>
        <v/>
      </c>
      <c r="R162">
        <f>IF(OR(P162="",C162=""),"",MOD(P162-ROUND(MOD(C162,1)*86400,0)*$B$6+43200*$B$6,86400*$B$6)-43200*$B$6)</f>
        <v/>
      </c>
    </row>
    <row r="163">
      <c r="A163" s="15">
        <f>IF(N163="","",COUNT(N$9:N163))</f>
        <v/>
      </c>
      <c r="B163" s="15">
        <f>IF(P163="","",TEXT(INT(P163/($B$6*3600)),"00")&amp;":"&amp;TEXT(INT(MOD(P163,$B$6*3600)/($B$6*60)),"00")&amp;":"&amp;TEXT(INT(MOD(P163,$B$6*60)/$B$6),"00")&amp;":"&amp;TEXT(MOD(P163,$B$6),"00"))</f>
        <v/>
      </c>
      <c r="C163" s="16" t="n"/>
      <c r="D163" s="15">
        <f>IF(R163="","",IF(R163=0,"On time",IF(R163&gt;0,"Late ","Early ")&amp;TEXT(INT(ABS(R163)/($B$6*3600)),"00")&amp;":"&amp;TEXT(INT(MOD(ABS(R163),$B$6*3600)/($B$6*60)),"00")&amp;":"&amp;TEXT(INT(MOD(ABS(R163),$B$6*60)/$B$6),"00")&amp;":"&amp;TEXT(MOD(ABS(R163),$B$6),"00")))</f>
        <v/>
      </c>
      <c r="E163" s="17" t="n"/>
      <c r="F163" s="17" t="n"/>
      <c r="G163" s="17" t="n"/>
      <c r="H163" s="17" t="n"/>
      <c r="I163" s="18" t="n"/>
      <c r="J163" s="19" t="n"/>
      <c r="K163" s="15">
        <f>IF(N163="","",TEXT(INT(N163/($B$6*3600)),"00")&amp;":"&amp;TEXT(INT(MOD(N163,$B$6*3600)/($B$6*60)),"00")&amp;":"&amp;TEXT(INT(MOD(N163,$B$6*60)/$B$6),"00")&amp;":"&amp;TEXT(MOD(N163,$B$6),"00"))</f>
        <v/>
      </c>
      <c r="L163" s="17" t="n"/>
      <c r="N163">
        <f>IF(AND(I163="",J163=""),"",ROUND(I163*86400,0)*$B$6+N(J163))</f>
        <v/>
      </c>
      <c r="O163">
        <f>IF(N163="","",SUM(N$8:N162))</f>
        <v/>
      </c>
      <c r="P163">
        <f>IF(N163="","",MOD(ROUND($B$5*86400,0)*$B$6+O163,86400*$B$6))</f>
        <v/>
      </c>
      <c r="Q163">
        <f>IF(P163="","",INT(P163/($B$6*3600)))</f>
        <v/>
      </c>
      <c r="R163">
        <f>IF(OR(P163="",C163=""),"",MOD(P163-ROUND(MOD(C163,1)*86400,0)*$B$6+43200*$B$6,86400*$B$6)-43200*$B$6)</f>
        <v/>
      </c>
    </row>
    <row r="164">
      <c r="A164" s="15">
        <f>IF(N164="","",COUNT(N$9:N164))</f>
        <v/>
      </c>
      <c r="B164" s="15">
        <f>IF(P164="","",TEXT(INT(P164/($B$6*3600)),"00")&amp;":"&amp;TEXT(INT(MOD(P164,$B$6*3600)/($B$6*60)),"00")&amp;":"&amp;TEXT(INT(MOD(P164,$B$6*60)/$B$6),"00")&amp;":"&amp;TEXT(MOD(P164,$B$6),"00"))</f>
        <v/>
      </c>
      <c r="C164" s="16" t="n"/>
      <c r="D164" s="15">
        <f>IF(R164="","",IF(R164=0,"On time",IF(R164&gt;0,"Late ","Early ")&amp;TEXT(INT(ABS(R164)/($B$6*3600)),"00")&amp;":"&amp;TEXT(INT(MOD(ABS(R164),$B$6*3600)/($B$6*60)),"00")&amp;":"&amp;TEXT(INT(MOD(ABS(R164),$B$6*60)/$B$6),"00")&amp;":"&amp;TEXT(MOD(ABS(R164),$B$6),"00")))</f>
        <v/>
      </c>
      <c r="E164" s="17" t="n"/>
      <c r="F164" s="17" t="n"/>
      <c r="G164" s="17" t="n"/>
      <c r="H164" s="17" t="n"/>
      <c r="I164" s="18" t="n"/>
      <c r="J164" s="19" t="n"/>
      <c r="K164" s="15">
        <f>IF(N164="","",TEXT(INT(N164/($B$6*3600)),"00")&amp;":"&amp;TEXT(INT(MOD(N164,$B$6*3600)/($B$6*60)),"00")&amp;":"&amp;TEXT(INT(MOD(N164,$B$6*60)/$B$6),"00")&amp;":"&amp;TEXT(MOD(N164,$B$6),"00"))</f>
        <v/>
      </c>
      <c r="L164" s="17" t="n"/>
      <c r="N164">
        <f>IF(AND(I164="",J164=""),"",ROUND(I164*86400,0)*$B$6+N(J164))</f>
        <v/>
      </c>
      <c r="O164">
        <f>IF(N164="","",SUM(N$8:N163))</f>
        <v/>
      </c>
      <c r="P164">
        <f>IF(N164="","",MOD(ROUND($B$5*86400,0)*$B$6+O164,86400*$B$6))</f>
        <v/>
      </c>
      <c r="Q164">
        <f>IF(P164="","",INT(P164/($B$6*3600)))</f>
        <v/>
      </c>
      <c r="R164">
        <f>IF(OR(P164="",C164=""),"",MOD(P164-ROUND(MOD(C164,1)*86400,0)*$B$6+43200*$B$6,86400*$B$6)-43200*$B$6)</f>
        <v/>
      </c>
    </row>
    <row r="165">
      <c r="A165" s="15">
        <f>IF(N165="","",COUNT(N$9:N165))</f>
        <v/>
      </c>
      <c r="B165" s="15">
        <f>IF(P165="","",TEXT(INT(P165/($B$6*3600)),"00")&amp;":"&amp;TEXT(INT(MOD(P165,$B$6*3600)/($B$6*60)),"00")&amp;":"&amp;TEXT(INT(MOD(P165,$B$6*60)/$B$6),"00")&amp;":"&amp;TEXT(MOD(P165,$B$6),"00"))</f>
        <v/>
      </c>
      <c r="C165" s="16" t="n"/>
      <c r="D165" s="15">
        <f>IF(R165="","",IF(R165=0,"On time",IF(R165&gt;0,"Late ","Early ")&amp;TEXT(INT(ABS(R165)/($B$6*3600)),"00")&amp;":"&amp;TEXT(INT(MOD(ABS(R165),$B$6*3600)/($B$6*60)),"00")&amp;":"&amp;TEXT(INT(MOD(ABS(R165),$B$6*60)/$B$6),"00")&amp;":"&amp;TEXT(MOD(ABS(R165),$B$6),"00")))</f>
        <v/>
      </c>
      <c r="E165" s="17" t="n"/>
      <c r="F165" s="17" t="n"/>
      <c r="G165" s="17" t="n"/>
      <c r="H165" s="17" t="n"/>
      <c r="I165" s="18" t="n"/>
      <c r="J165" s="19" t="n"/>
      <c r="K165" s="15">
        <f>IF(N165="","",TEXT(INT(N165/($B$6*3600)),"00")&amp;":"&amp;TEXT(INT(MOD(N165,$B$6*3600)/($B$6*60)),"00")&amp;":"&amp;TEXT(INT(MOD(N165,$B$6*60)/$B$6),"00")&amp;":"&amp;TEXT(MOD(N165,$B$6),"00"))</f>
        <v/>
      </c>
      <c r="L165" s="17" t="n"/>
      <c r="N165">
        <f>IF(AND(I165="",J165=""),"",ROUND(I165*86400,0)*$B$6+N(J165))</f>
        <v/>
      </c>
      <c r="O165">
        <f>IF(N165="","",SUM(N$8:N164))</f>
        <v/>
      </c>
      <c r="P165">
        <f>IF(N165="","",MOD(ROUND($B$5*86400,0)*$B$6+O165,86400*$B$6))</f>
        <v/>
      </c>
      <c r="Q165">
        <f>IF(P165="","",INT(P165/($B$6*3600)))</f>
        <v/>
      </c>
      <c r="R165">
        <f>IF(OR(P165="",C165=""),"",MOD(P165-ROUND(MOD(C165,1)*86400,0)*$B$6+43200*$B$6,86400*$B$6)-43200*$B$6)</f>
        <v/>
      </c>
    </row>
    <row r="166">
      <c r="A166" s="15">
        <f>IF(N166="","",COUNT(N$9:N166))</f>
        <v/>
      </c>
      <c r="B166" s="15">
        <f>IF(P166="","",TEXT(INT(P166/($B$6*3600)),"00")&amp;":"&amp;TEXT(INT(MOD(P166,$B$6*3600)/($B$6*60)),"00")&amp;":"&amp;TEXT(INT(MOD(P166,$B$6*60)/$B$6),"00")&amp;":"&amp;TEXT(MOD(P166,$B$6),"00"))</f>
        <v/>
      </c>
      <c r="C166" s="16" t="n"/>
      <c r="D166" s="15">
        <f>IF(R166="","",IF(R166=0,"On time",IF(R166&gt;0,"Late ","Early ")&amp;TEXT(INT(ABS(R166)/($B$6*3600)),"00")&amp;":"&amp;TEXT(INT(MOD(ABS(R166),$B$6*3600)/($B$6*60)),"00")&amp;":"&amp;TEXT(INT(MOD(ABS(R166),$B$6*60)/$B$6),"00")&amp;":"&amp;TEXT(MOD(ABS(R166),$B$6),"00")))</f>
        <v/>
      </c>
      <c r="E166" s="17" t="n"/>
      <c r="F166" s="17" t="n"/>
      <c r="G166" s="17" t="n"/>
      <c r="H166" s="17" t="n"/>
      <c r="I166" s="18" t="n"/>
      <c r="J166" s="19" t="n"/>
      <c r="K166" s="15">
        <f>IF(N166="","",TEXT(INT(N166/($B$6*3600)),"00")&amp;":"&amp;TEXT(INT(MOD(N166,$B$6*3600)/($B$6*60)),"00")&amp;":"&amp;TEXT(INT(MOD(N166,$B$6*60)/$B$6),"00")&amp;":"&amp;TEXT(MOD(N166,$B$6),"00"))</f>
        <v/>
      </c>
      <c r="L166" s="17" t="n"/>
      <c r="N166">
        <f>IF(AND(I166="",J166=""),"",ROUND(I166*86400,0)*$B$6+N(J166))</f>
        <v/>
      </c>
      <c r="O166">
        <f>IF(N166="","",SUM(N$8:N165))</f>
        <v/>
      </c>
      <c r="P166">
        <f>IF(N166="","",MOD(ROUND($B$5*86400,0)*$B$6+O166,86400*$B$6))</f>
        <v/>
      </c>
      <c r="Q166">
        <f>IF(P166="","",INT(P166/($B$6*3600)))</f>
        <v/>
      </c>
      <c r="R166">
        <f>IF(OR(P166="",C166=""),"",MOD(P166-ROUND(MOD(C166,1)*86400,0)*$B$6+43200*$B$6,86400*$B$6)-43200*$B$6)</f>
        <v/>
      </c>
    </row>
    <row r="167">
      <c r="A167" s="15">
        <f>IF(N167="","",COUNT(N$9:N167))</f>
        <v/>
      </c>
      <c r="B167" s="15">
        <f>IF(P167="","",TEXT(INT(P167/($B$6*3600)),"00")&amp;":"&amp;TEXT(INT(MOD(P167,$B$6*3600)/($B$6*60)),"00")&amp;":"&amp;TEXT(INT(MOD(P167,$B$6*60)/$B$6),"00")&amp;":"&amp;TEXT(MOD(P167,$B$6),"00"))</f>
        <v/>
      </c>
      <c r="C167" s="16" t="n"/>
      <c r="D167" s="15">
        <f>IF(R167="","",IF(R167=0,"On time",IF(R167&gt;0,"Late ","Early ")&amp;TEXT(INT(ABS(R167)/($B$6*3600)),"00")&amp;":"&amp;TEXT(INT(MOD(ABS(R167),$B$6*3600)/($B$6*60)),"00")&amp;":"&amp;TEXT(INT(MOD(ABS(R167),$B$6*60)/$B$6),"00")&amp;":"&amp;TEXT(MOD(ABS(R167),$B$6),"00")))</f>
        <v/>
      </c>
      <c r="E167" s="17" t="n"/>
      <c r="F167" s="17" t="n"/>
      <c r="G167" s="17" t="n"/>
      <c r="H167" s="17" t="n"/>
      <c r="I167" s="18" t="n"/>
      <c r="J167" s="19" t="n"/>
      <c r="K167" s="15">
        <f>IF(N167="","",TEXT(INT(N167/($B$6*3600)),"00")&amp;":"&amp;TEXT(INT(MOD(N167,$B$6*3600)/($B$6*60)),"00")&amp;":"&amp;TEXT(INT(MOD(N167,$B$6*60)/$B$6),"00")&amp;":"&amp;TEXT(MOD(N167,$B$6),"00"))</f>
        <v/>
      </c>
      <c r="L167" s="17" t="n"/>
      <c r="N167">
        <f>IF(AND(I167="",J167=""),"",ROUND(I167*86400,0)*$B$6+N(J167))</f>
        <v/>
      </c>
      <c r="O167">
        <f>IF(N167="","",SUM(N$8:N166))</f>
        <v/>
      </c>
      <c r="P167">
        <f>IF(N167="","",MOD(ROUND($B$5*86400,0)*$B$6+O167,86400*$B$6))</f>
        <v/>
      </c>
      <c r="Q167">
        <f>IF(P167="","",INT(P167/($B$6*3600)))</f>
        <v/>
      </c>
      <c r="R167">
        <f>IF(OR(P167="",C167=""),"",MOD(P167-ROUND(MOD(C167,1)*86400,0)*$B$6+43200*$B$6,86400*$B$6)-43200*$B$6)</f>
        <v/>
      </c>
    </row>
    <row r="168">
      <c r="A168" s="15">
        <f>IF(N168="","",COUNT(N$9:N168))</f>
        <v/>
      </c>
      <c r="B168" s="15">
        <f>IF(P168="","",TEXT(INT(P168/($B$6*3600)),"00")&amp;":"&amp;TEXT(INT(MOD(P168,$B$6*3600)/($B$6*60)),"00")&amp;":"&amp;TEXT(INT(MOD(P168,$B$6*60)/$B$6),"00")&amp;":"&amp;TEXT(MOD(P168,$B$6),"00"))</f>
        <v/>
      </c>
      <c r="C168" s="16" t="n"/>
      <c r="D168" s="15">
        <f>IF(R168="","",IF(R168=0,"On time",IF(R168&gt;0,"Late ","Early ")&amp;TEXT(INT(ABS(R168)/($B$6*3600)),"00")&amp;":"&amp;TEXT(INT(MOD(ABS(R168),$B$6*3600)/($B$6*60)),"00")&amp;":"&amp;TEXT(INT(MOD(ABS(R168),$B$6*60)/$B$6),"00")&amp;":"&amp;TEXT(MOD(ABS(R168),$B$6),"00")))</f>
        <v/>
      </c>
      <c r="E168" s="17" t="n"/>
      <c r="F168" s="17" t="n"/>
      <c r="G168" s="17" t="n"/>
      <c r="H168" s="17" t="n"/>
      <c r="I168" s="18" t="n"/>
      <c r="J168" s="19" t="n"/>
      <c r="K168" s="15">
        <f>IF(N168="","",TEXT(INT(N168/($B$6*3600)),"00")&amp;":"&amp;TEXT(INT(MOD(N168,$B$6*3600)/($B$6*60)),"00")&amp;":"&amp;TEXT(INT(MOD(N168,$B$6*60)/$B$6),"00")&amp;":"&amp;TEXT(MOD(N168,$B$6),"00"))</f>
        <v/>
      </c>
      <c r="L168" s="17" t="n"/>
      <c r="N168">
        <f>IF(AND(I168="",J168=""),"",ROUND(I168*86400,0)*$B$6+N(J168))</f>
        <v/>
      </c>
      <c r="O168">
        <f>IF(N168="","",SUM(N$8:N167))</f>
        <v/>
      </c>
      <c r="P168">
        <f>IF(N168="","",MOD(ROUND($B$5*86400,0)*$B$6+O168,86400*$B$6))</f>
        <v/>
      </c>
      <c r="Q168">
        <f>IF(P168="","",INT(P168/($B$6*3600)))</f>
        <v/>
      </c>
      <c r="R168">
        <f>IF(OR(P168="",C168=""),"",MOD(P168-ROUND(MOD(C168,1)*86400,0)*$B$6+43200*$B$6,86400*$B$6)-43200*$B$6)</f>
        <v/>
      </c>
    </row>
    <row r="169">
      <c r="A169" s="15">
        <f>IF(N169="","",COUNT(N$9:N169))</f>
        <v/>
      </c>
      <c r="B169" s="15">
        <f>IF(P169="","",TEXT(INT(P169/($B$6*3600)),"00")&amp;":"&amp;TEXT(INT(MOD(P169,$B$6*3600)/($B$6*60)),"00")&amp;":"&amp;TEXT(INT(MOD(P169,$B$6*60)/$B$6),"00")&amp;":"&amp;TEXT(MOD(P169,$B$6),"00"))</f>
        <v/>
      </c>
      <c r="C169" s="16" t="n"/>
      <c r="D169" s="15">
        <f>IF(R169="","",IF(R169=0,"On time",IF(R169&gt;0,"Late ","Early ")&amp;TEXT(INT(ABS(R169)/($B$6*3600)),"00")&amp;":"&amp;TEXT(INT(MOD(ABS(R169),$B$6*3600)/($B$6*60)),"00")&amp;":"&amp;TEXT(INT(MOD(ABS(R169),$B$6*60)/$B$6),"00")&amp;":"&amp;TEXT(MOD(ABS(R169),$B$6),"00")))</f>
        <v/>
      </c>
      <c r="E169" s="17" t="n"/>
      <c r="F169" s="17" t="n"/>
      <c r="G169" s="17" t="n"/>
      <c r="H169" s="17" t="n"/>
      <c r="I169" s="18" t="n"/>
      <c r="J169" s="19" t="n"/>
      <c r="K169" s="15">
        <f>IF(N169="","",TEXT(INT(N169/($B$6*3600)),"00")&amp;":"&amp;TEXT(INT(MOD(N169,$B$6*3600)/($B$6*60)),"00")&amp;":"&amp;TEXT(INT(MOD(N169,$B$6*60)/$B$6),"00")&amp;":"&amp;TEXT(MOD(N169,$B$6),"00"))</f>
        <v/>
      </c>
      <c r="L169" s="17" t="n"/>
      <c r="N169">
        <f>IF(AND(I169="",J169=""),"",ROUND(I169*86400,0)*$B$6+N(J169))</f>
        <v/>
      </c>
      <c r="O169">
        <f>IF(N169="","",SUM(N$8:N168))</f>
        <v/>
      </c>
      <c r="P169">
        <f>IF(N169="","",MOD(ROUND($B$5*86400,0)*$B$6+O169,86400*$B$6))</f>
        <v/>
      </c>
      <c r="Q169">
        <f>IF(P169="","",INT(P169/($B$6*3600)))</f>
        <v/>
      </c>
      <c r="R169">
        <f>IF(OR(P169="",C169=""),"",MOD(P169-ROUND(MOD(C169,1)*86400,0)*$B$6+43200*$B$6,86400*$B$6)-43200*$B$6)</f>
        <v/>
      </c>
    </row>
    <row r="170">
      <c r="A170" s="15">
        <f>IF(N170="","",COUNT(N$9:N170))</f>
        <v/>
      </c>
      <c r="B170" s="15">
        <f>IF(P170="","",TEXT(INT(P170/($B$6*3600)),"00")&amp;":"&amp;TEXT(INT(MOD(P170,$B$6*3600)/($B$6*60)),"00")&amp;":"&amp;TEXT(INT(MOD(P170,$B$6*60)/$B$6),"00")&amp;":"&amp;TEXT(MOD(P170,$B$6),"00"))</f>
        <v/>
      </c>
      <c r="C170" s="16" t="n"/>
      <c r="D170" s="15">
        <f>IF(R170="","",IF(R170=0,"On time",IF(R170&gt;0,"Late ","Early ")&amp;TEXT(INT(ABS(R170)/($B$6*3600)),"00")&amp;":"&amp;TEXT(INT(MOD(ABS(R170),$B$6*3600)/($B$6*60)),"00")&amp;":"&amp;TEXT(INT(MOD(ABS(R170),$B$6*60)/$B$6),"00")&amp;":"&amp;TEXT(MOD(ABS(R170),$B$6),"00")))</f>
        <v/>
      </c>
      <c r="E170" s="17" t="n"/>
      <c r="F170" s="17" t="n"/>
      <c r="G170" s="17" t="n"/>
      <c r="H170" s="17" t="n"/>
      <c r="I170" s="18" t="n"/>
      <c r="J170" s="19" t="n"/>
      <c r="K170" s="15">
        <f>IF(N170="","",TEXT(INT(N170/($B$6*3600)),"00")&amp;":"&amp;TEXT(INT(MOD(N170,$B$6*3600)/($B$6*60)),"00")&amp;":"&amp;TEXT(INT(MOD(N170,$B$6*60)/$B$6),"00")&amp;":"&amp;TEXT(MOD(N170,$B$6),"00"))</f>
        <v/>
      </c>
      <c r="L170" s="17" t="n"/>
      <c r="N170">
        <f>IF(AND(I170="",J170=""),"",ROUND(I170*86400,0)*$B$6+N(J170))</f>
        <v/>
      </c>
      <c r="O170">
        <f>IF(N170="","",SUM(N$8:N169))</f>
        <v/>
      </c>
      <c r="P170">
        <f>IF(N170="","",MOD(ROUND($B$5*86400,0)*$B$6+O170,86400*$B$6))</f>
        <v/>
      </c>
      <c r="Q170">
        <f>IF(P170="","",INT(P170/($B$6*3600)))</f>
        <v/>
      </c>
      <c r="R170">
        <f>IF(OR(P170="",C170=""),"",MOD(P170-ROUND(MOD(C170,1)*86400,0)*$B$6+43200*$B$6,86400*$B$6)-43200*$B$6)</f>
        <v/>
      </c>
    </row>
    <row r="171">
      <c r="A171" s="15">
        <f>IF(N171="","",COUNT(N$9:N171))</f>
        <v/>
      </c>
      <c r="B171" s="15">
        <f>IF(P171="","",TEXT(INT(P171/($B$6*3600)),"00")&amp;":"&amp;TEXT(INT(MOD(P171,$B$6*3600)/($B$6*60)),"00")&amp;":"&amp;TEXT(INT(MOD(P171,$B$6*60)/$B$6),"00")&amp;":"&amp;TEXT(MOD(P171,$B$6),"00"))</f>
        <v/>
      </c>
      <c r="C171" s="16" t="n"/>
      <c r="D171" s="15">
        <f>IF(R171="","",IF(R171=0,"On time",IF(R171&gt;0,"Late ","Early ")&amp;TEXT(INT(ABS(R171)/($B$6*3600)),"00")&amp;":"&amp;TEXT(INT(MOD(ABS(R171),$B$6*3600)/($B$6*60)),"00")&amp;":"&amp;TEXT(INT(MOD(ABS(R171),$B$6*60)/$B$6),"00")&amp;":"&amp;TEXT(MOD(ABS(R171),$B$6),"00")))</f>
        <v/>
      </c>
      <c r="E171" s="17" t="n"/>
      <c r="F171" s="17" t="n"/>
      <c r="G171" s="17" t="n"/>
      <c r="H171" s="17" t="n"/>
      <c r="I171" s="18" t="n"/>
      <c r="J171" s="19" t="n"/>
      <c r="K171" s="15">
        <f>IF(N171="","",TEXT(INT(N171/($B$6*3600)),"00")&amp;":"&amp;TEXT(INT(MOD(N171,$B$6*3600)/($B$6*60)),"00")&amp;":"&amp;TEXT(INT(MOD(N171,$B$6*60)/$B$6),"00")&amp;":"&amp;TEXT(MOD(N171,$B$6),"00"))</f>
        <v/>
      </c>
      <c r="L171" s="17" t="n"/>
      <c r="N171">
        <f>IF(AND(I171="",J171=""),"",ROUND(I171*86400,0)*$B$6+N(J171))</f>
        <v/>
      </c>
      <c r="O171">
        <f>IF(N171="","",SUM(N$8:N170))</f>
        <v/>
      </c>
      <c r="P171">
        <f>IF(N171="","",MOD(ROUND($B$5*86400,0)*$B$6+O171,86400*$B$6))</f>
        <v/>
      </c>
      <c r="Q171">
        <f>IF(P171="","",INT(P171/($B$6*3600)))</f>
        <v/>
      </c>
      <c r="R171">
        <f>IF(OR(P171="",C171=""),"",MOD(P171-ROUND(MOD(C171,1)*86400,0)*$B$6+43200*$B$6,86400*$B$6)-43200*$B$6)</f>
        <v/>
      </c>
    </row>
    <row r="172">
      <c r="A172" s="15">
        <f>IF(N172="","",COUNT(N$9:N172))</f>
        <v/>
      </c>
      <c r="B172" s="15">
        <f>IF(P172="","",TEXT(INT(P172/($B$6*3600)),"00")&amp;":"&amp;TEXT(INT(MOD(P172,$B$6*3600)/($B$6*60)),"00")&amp;":"&amp;TEXT(INT(MOD(P172,$B$6*60)/$B$6),"00")&amp;":"&amp;TEXT(MOD(P172,$B$6),"00"))</f>
        <v/>
      </c>
      <c r="C172" s="16" t="n"/>
      <c r="D172" s="15">
        <f>IF(R172="","",IF(R172=0,"On time",IF(R172&gt;0,"Late ","Early ")&amp;TEXT(INT(ABS(R172)/($B$6*3600)),"00")&amp;":"&amp;TEXT(INT(MOD(ABS(R172),$B$6*3600)/($B$6*60)),"00")&amp;":"&amp;TEXT(INT(MOD(ABS(R172),$B$6*60)/$B$6),"00")&amp;":"&amp;TEXT(MOD(ABS(R172),$B$6),"00")))</f>
        <v/>
      </c>
      <c r="E172" s="17" t="n"/>
      <c r="F172" s="17" t="n"/>
      <c r="G172" s="17" t="n"/>
      <c r="H172" s="17" t="n"/>
      <c r="I172" s="18" t="n"/>
      <c r="J172" s="19" t="n"/>
      <c r="K172" s="15">
        <f>IF(N172="","",TEXT(INT(N172/($B$6*3600)),"00")&amp;":"&amp;TEXT(INT(MOD(N172,$B$6*3600)/($B$6*60)),"00")&amp;":"&amp;TEXT(INT(MOD(N172,$B$6*60)/$B$6),"00")&amp;":"&amp;TEXT(MOD(N172,$B$6),"00"))</f>
        <v/>
      </c>
      <c r="L172" s="17" t="n"/>
      <c r="N172">
        <f>IF(AND(I172="",J172=""),"",ROUND(I172*86400,0)*$B$6+N(J172))</f>
        <v/>
      </c>
      <c r="O172">
        <f>IF(N172="","",SUM(N$8:N171))</f>
        <v/>
      </c>
      <c r="P172">
        <f>IF(N172="","",MOD(ROUND($B$5*86400,0)*$B$6+O172,86400*$B$6))</f>
        <v/>
      </c>
      <c r="Q172">
        <f>IF(P172="","",INT(P172/($B$6*3600)))</f>
        <v/>
      </c>
      <c r="R172">
        <f>IF(OR(P172="",C172=""),"",MOD(P172-ROUND(MOD(C172,1)*86400,0)*$B$6+43200*$B$6,86400*$B$6)-43200*$B$6)</f>
        <v/>
      </c>
    </row>
    <row r="173">
      <c r="A173" s="15">
        <f>IF(N173="","",COUNT(N$9:N173))</f>
        <v/>
      </c>
      <c r="B173" s="15">
        <f>IF(P173="","",TEXT(INT(P173/($B$6*3600)),"00")&amp;":"&amp;TEXT(INT(MOD(P173,$B$6*3600)/($B$6*60)),"00")&amp;":"&amp;TEXT(INT(MOD(P173,$B$6*60)/$B$6),"00")&amp;":"&amp;TEXT(MOD(P173,$B$6),"00"))</f>
        <v/>
      </c>
      <c r="C173" s="16" t="n"/>
      <c r="D173" s="15">
        <f>IF(R173="","",IF(R173=0,"On time",IF(R173&gt;0,"Late ","Early ")&amp;TEXT(INT(ABS(R173)/($B$6*3600)),"00")&amp;":"&amp;TEXT(INT(MOD(ABS(R173),$B$6*3600)/($B$6*60)),"00")&amp;":"&amp;TEXT(INT(MOD(ABS(R173),$B$6*60)/$B$6),"00")&amp;":"&amp;TEXT(MOD(ABS(R173),$B$6),"00")))</f>
        <v/>
      </c>
      <c r="E173" s="17" t="n"/>
      <c r="F173" s="17" t="n"/>
      <c r="G173" s="17" t="n"/>
      <c r="H173" s="17" t="n"/>
      <c r="I173" s="18" t="n"/>
      <c r="J173" s="19" t="n"/>
      <c r="K173" s="15">
        <f>IF(N173="","",TEXT(INT(N173/($B$6*3600)),"00")&amp;":"&amp;TEXT(INT(MOD(N173,$B$6*3600)/($B$6*60)),"00")&amp;":"&amp;TEXT(INT(MOD(N173,$B$6*60)/$B$6),"00")&amp;":"&amp;TEXT(MOD(N173,$B$6),"00"))</f>
        <v/>
      </c>
      <c r="L173" s="17" t="n"/>
      <c r="N173">
        <f>IF(AND(I173="",J173=""),"",ROUND(I173*86400,0)*$B$6+N(J173))</f>
        <v/>
      </c>
      <c r="O173">
        <f>IF(N173="","",SUM(N$8:N172))</f>
        <v/>
      </c>
      <c r="P173">
        <f>IF(N173="","",MOD(ROUND($B$5*86400,0)*$B$6+O173,86400*$B$6))</f>
        <v/>
      </c>
      <c r="Q173">
        <f>IF(P173="","",INT(P173/($B$6*3600)))</f>
        <v/>
      </c>
      <c r="R173">
        <f>IF(OR(P173="",C173=""),"",MOD(P173-ROUND(MOD(C173,1)*86400,0)*$B$6+43200*$B$6,86400*$B$6)-43200*$B$6)</f>
        <v/>
      </c>
    </row>
    <row r="174">
      <c r="A174" s="15">
        <f>IF(N174="","",COUNT(N$9:N174))</f>
        <v/>
      </c>
      <c r="B174" s="15">
        <f>IF(P174="","",TEXT(INT(P174/($B$6*3600)),"00")&amp;":"&amp;TEXT(INT(MOD(P174,$B$6*3600)/($B$6*60)),"00")&amp;":"&amp;TEXT(INT(MOD(P174,$B$6*60)/$B$6),"00")&amp;":"&amp;TEXT(MOD(P174,$B$6),"00"))</f>
        <v/>
      </c>
      <c r="C174" s="16" t="n"/>
      <c r="D174" s="15">
        <f>IF(R174="","",IF(R174=0,"On time",IF(R174&gt;0,"Late ","Early ")&amp;TEXT(INT(ABS(R174)/($B$6*3600)),"00")&amp;":"&amp;TEXT(INT(MOD(ABS(R174),$B$6*3600)/($B$6*60)),"00")&amp;":"&amp;TEXT(INT(MOD(ABS(R174),$B$6*60)/$B$6),"00")&amp;":"&amp;TEXT(MOD(ABS(R174),$B$6),"00")))</f>
        <v/>
      </c>
      <c r="E174" s="17" t="n"/>
      <c r="F174" s="17" t="n"/>
      <c r="G174" s="17" t="n"/>
      <c r="H174" s="17" t="n"/>
      <c r="I174" s="18" t="n"/>
      <c r="J174" s="19" t="n"/>
      <c r="K174" s="15">
        <f>IF(N174="","",TEXT(INT(N174/($B$6*3600)),"00")&amp;":"&amp;TEXT(INT(MOD(N174,$B$6*3600)/($B$6*60)),"00")&amp;":"&amp;TEXT(INT(MOD(N174,$B$6*60)/$B$6),"00")&amp;":"&amp;TEXT(MOD(N174,$B$6),"00"))</f>
        <v/>
      </c>
      <c r="L174" s="17" t="n"/>
      <c r="N174">
        <f>IF(AND(I174="",J174=""),"",ROUND(I174*86400,0)*$B$6+N(J174))</f>
        <v/>
      </c>
      <c r="O174">
        <f>IF(N174="","",SUM(N$8:N173))</f>
        <v/>
      </c>
      <c r="P174">
        <f>IF(N174="","",MOD(ROUND($B$5*86400,0)*$B$6+O174,86400*$B$6))</f>
        <v/>
      </c>
      <c r="Q174">
        <f>IF(P174="","",INT(P174/($B$6*3600)))</f>
        <v/>
      </c>
      <c r="R174">
        <f>IF(OR(P174="",C174=""),"",MOD(P174-ROUND(MOD(C174,1)*86400,0)*$B$6+43200*$B$6,86400*$B$6)-43200*$B$6)</f>
        <v/>
      </c>
    </row>
    <row r="175">
      <c r="A175" s="15">
        <f>IF(N175="","",COUNT(N$9:N175))</f>
        <v/>
      </c>
      <c r="B175" s="15">
        <f>IF(P175="","",TEXT(INT(P175/($B$6*3600)),"00")&amp;":"&amp;TEXT(INT(MOD(P175,$B$6*3600)/($B$6*60)),"00")&amp;":"&amp;TEXT(INT(MOD(P175,$B$6*60)/$B$6),"00")&amp;":"&amp;TEXT(MOD(P175,$B$6),"00"))</f>
        <v/>
      </c>
      <c r="C175" s="16" t="n"/>
      <c r="D175" s="15">
        <f>IF(R175="","",IF(R175=0,"On time",IF(R175&gt;0,"Late ","Early ")&amp;TEXT(INT(ABS(R175)/($B$6*3600)),"00")&amp;":"&amp;TEXT(INT(MOD(ABS(R175),$B$6*3600)/($B$6*60)),"00")&amp;":"&amp;TEXT(INT(MOD(ABS(R175),$B$6*60)/$B$6),"00")&amp;":"&amp;TEXT(MOD(ABS(R175),$B$6),"00")))</f>
        <v/>
      </c>
      <c r="E175" s="17" t="n"/>
      <c r="F175" s="17" t="n"/>
      <c r="G175" s="17" t="n"/>
      <c r="H175" s="17" t="n"/>
      <c r="I175" s="18" t="n"/>
      <c r="J175" s="19" t="n"/>
      <c r="K175" s="15">
        <f>IF(N175="","",TEXT(INT(N175/($B$6*3600)),"00")&amp;":"&amp;TEXT(INT(MOD(N175,$B$6*3600)/($B$6*60)),"00")&amp;":"&amp;TEXT(INT(MOD(N175,$B$6*60)/$B$6),"00")&amp;":"&amp;TEXT(MOD(N175,$B$6),"00"))</f>
        <v/>
      </c>
      <c r="L175" s="17" t="n"/>
      <c r="N175">
        <f>IF(AND(I175="",J175=""),"",ROUND(I175*86400,0)*$B$6+N(J175))</f>
        <v/>
      </c>
      <c r="O175">
        <f>IF(N175="","",SUM(N$8:N174))</f>
        <v/>
      </c>
      <c r="P175">
        <f>IF(N175="","",MOD(ROUND($B$5*86400,0)*$B$6+O175,86400*$B$6))</f>
        <v/>
      </c>
      <c r="Q175">
        <f>IF(P175="","",INT(P175/($B$6*3600)))</f>
        <v/>
      </c>
      <c r="R175">
        <f>IF(OR(P175="",C175=""),"",MOD(P175-ROUND(MOD(C175,1)*86400,0)*$B$6+43200*$B$6,86400*$B$6)-43200*$B$6)</f>
        <v/>
      </c>
    </row>
    <row r="176">
      <c r="A176" s="15">
        <f>IF(N176="","",COUNT(N$9:N176))</f>
        <v/>
      </c>
      <c r="B176" s="15">
        <f>IF(P176="","",TEXT(INT(P176/($B$6*3600)),"00")&amp;":"&amp;TEXT(INT(MOD(P176,$B$6*3600)/($B$6*60)),"00")&amp;":"&amp;TEXT(INT(MOD(P176,$B$6*60)/$B$6),"00")&amp;":"&amp;TEXT(MOD(P176,$B$6),"00"))</f>
        <v/>
      </c>
      <c r="C176" s="16" t="n"/>
      <c r="D176" s="15">
        <f>IF(R176="","",IF(R176=0,"On time",IF(R176&gt;0,"Late ","Early ")&amp;TEXT(INT(ABS(R176)/($B$6*3600)),"00")&amp;":"&amp;TEXT(INT(MOD(ABS(R176),$B$6*3600)/($B$6*60)),"00")&amp;":"&amp;TEXT(INT(MOD(ABS(R176),$B$6*60)/$B$6),"00")&amp;":"&amp;TEXT(MOD(ABS(R176),$B$6),"00")))</f>
        <v/>
      </c>
      <c r="E176" s="17" t="n"/>
      <c r="F176" s="17" t="n"/>
      <c r="G176" s="17" t="n"/>
      <c r="H176" s="17" t="n"/>
      <c r="I176" s="18" t="n"/>
      <c r="J176" s="19" t="n"/>
      <c r="K176" s="15">
        <f>IF(N176="","",TEXT(INT(N176/($B$6*3600)),"00")&amp;":"&amp;TEXT(INT(MOD(N176,$B$6*3600)/($B$6*60)),"00")&amp;":"&amp;TEXT(INT(MOD(N176,$B$6*60)/$B$6),"00")&amp;":"&amp;TEXT(MOD(N176,$B$6),"00"))</f>
        <v/>
      </c>
      <c r="L176" s="17" t="n"/>
      <c r="N176">
        <f>IF(AND(I176="",J176=""),"",ROUND(I176*86400,0)*$B$6+N(J176))</f>
        <v/>
      </c>
      <c r="O176">
        <f>IF(N176="","",SUM(N$8:N175))</f>
        <v/>
      </c>
      <c r="P176">
        <f>IF(N176="","",MOD(ROUND($B$5*86400,0)*$B$6+O176,86400*$B$6))</f>
        <v/>
      </c>
      <c r="Q176">
        <f>IF(P176="","",INT(P176/($B$6*3600)))</f>
        <v/>
      </c>
      <c r="R176">
        <f>IF(OR(P176="",C176=""),"",MOD(P176-ROUND(MOD(C176,1)*86400,0)*$B$6+43200*$B$6,86400*$B$6)-43200*$B$6)</f>
        <v/>
      </c>
    </row>
    <row r="177">
      <c r="A177" s="15">
        <f>IF(N177="","",COUNT(N$9:N177))</f>
        <v/>
      </c>
      <c r="B177" s="15">
        <f>IF(P177="","",TEXT(INT(P177/($B$6*3600)),"00")&amp;":"&amp;TEXT(INT(MOD(P177,$B$6*3600)/($B$6*60)),"00")&amp;":"&amp;TEXT(INT(MOD(P177,$B$6*60)/$B$6),"00")&amp;":"&amp;TEXT(MOD(P177,$B$6),"00"))</f>
        <v/>
      </c>
      <c r="C177" s="16" t="n"/>
      <c r="D177" s="15">
        <f>IF(R177="","",IF(R177=0,"On time",IF(R177&gt;0,"Late ","Early ")&amp;TEXT(INT(ABS(R177)/($B$6*3600)),"00")&amp;":"&amp;TEXT(INT(MOD(ABS(R177),$B$6*3600)/($B$6*60)),"00")&amp;":"&amp;TEXT(INT(MOD(ABS(R177),$B$6*60)/$B$6),"00")&amp;":"&amp;TEXT(MOD(ABS(R177),$B$6),"00")))</f>
        <v/>
      </c>
      <c r="E177" s="17" t="n"/>
      <c r="F177" s="17" t="n"/>
      <c r="G177" s="17" t="n"/>
      <c r="H177" s="17" t="n"/>
      <c r="I177" s="18" t="n"/>
      <c r="J177" s="19" t="n"/>
      <c r="K177" s="15">
        <f>IF(N177="","",TEXT(INT(N177/($B$6*3600)),"00")&amp;":"&amp;TEXT(INT(MOD(N177,$B$6*3600)/($B$6*60)),"00")&amp;":"&amp;TEXT(INT(MOD(N177,$B$6*60)/$B$6),"00")&amp;":"&amp;TEXT(MOD(N177,$B$6),"00"))</f>
        <v/>
      </c>
      <c r="L177" s="17" t="n"/>
      <c r="N177">
        <f>IF(AND(I177="",J177=""),"",ROUND(I177*86400,0)*$B$6+N(J177))</f>
        <v/>
      </c>
      <c r="O177">
        <f>IF(N177="","",SUM(N$8:N176))</f>
        <v/>
      </c>
      <c r="P177">
        <f>IF(N177="","",MOD(ROUND($B$5*86400,0)*$B$6+O177,86400*$B$6))</f>
        <v/>
      </c>
      <c r="Q177">
        <f>IF(P177="","",INT(P177/($B$6*3600)))</f>
        <v/>
      </c>
      <c r="R177">
        <f>IF(OR(P177="",C177=""),"",MOD(P177-ROUND(MOD(C177,1)*86400,0)*$B$6+43200*$B$6,86400*$B$6)-43200*$B$6)</f>
        <v/>
      </c>
    </row>
    <row r="178">
      <c r="A178" s="15">
        <f>IF(N178="","",COUNT(N$9:N178))</f>
        <v/>
      </c>
      <c r="B178" s="15">
        <f>IF(P178="","",TEXT(INT(P178/($B$6*3600)),"00")&amp;":"&amp;TEXT(INT(MOD(P178,$B$6*3600)/($B$6*60)),"00")&amp;":"&amp;TEXT(INT(MOD(P178,$B$6*60)/$B$6),"00")&amp;":"&amp;TEXT(MOD(P178,$B$6),"00"))</f>
        <v/>
      </c>
      <c r="C178" s="16" t="n"/>
      <c r="D178" s="15">
        <f>IF(R178="","",IF(R178=0,"On time",IF(R178&gt;0,"Late ","Early ")&amp;TEXT(INT(ABS(R178)/($B$6*3600)),"00")&amp;":"&amp;TEXT(INT(MOD(ABS(R178),$B$6*3600)/($B$6*60)),"00")&amp;":"&amp;TEXT(INT(MOD(ABS(R178),$B$6*60)/$B$6),"00")&amp;":"&amp;TEXT(MOD(ABS(R178),$B$6),"00")))</f>
        <v/>
      </c>
      <c r="E178" s="17" t="n"/>
      <c r="F178" s="17" t="n"/>
      <c r="G178" s="17" t="n"/>
      <c r="H178" s="17" t="n"/>
      <c r="I178" s="18" t="n"/>
      <c r="J178" s="19" t="n"/>
      <c r="K178" s="15">
        <f>IF(N178="","",TEXT(INT(N178/($B$6*3600)),"00")&amp;":"&amp;TEXT(INT(MOD(N178,$B$6*3600)/($B$6*60)),"00")&amp;":"&amp;TEXT(INT(MOD(N178,$B$6*60)/$B$6),"00")&amp;":"&amp;TEXT(MOD(N178,$B$6),"00"))</f>
        <v/>
      </c>
      <c r="L178" s="17" t="n"/>
      <c r="N178">
        <f>IF(AND(I178="",J178=""),"",ROUND(I178*86400,0)*$B$6+N(J178))</f>
        <v/>
      </c>
      <c r="O178">
        <f>IF(N178="","",SUM(N$8:N177))</f>
        <v/>
      </c>
      <c r="P178">
        <f>IF(N178="","",MOD(ROUND($B$5*86400,0)*$B$6+O178,86400*$B$6))</f>
        <v/>
      </c>
      <c r="Q178">
        <f>IF(P178="","",INT(P178/($B$6*3600)))</f>
        <v/>
      </c>
      <c r="R178">
        <f>IF(OR(P178="",C178=""),"",MOD(P178-ROUND(MOD(C178,1)*86400,0)*$B$6+43200*$B$6,86400*$B$6)-43200*$B$6)</f>
        <v/>
      </c>
    </row>
    <row r="179">
      <c r="A179" s="15">
        <f>IF(N179="","",COUNT(N$9:N179))</f>
        <v/>
      </c>
      <c r="B179" s="15">
        <f>IF(P179="","",TEXT(INT(P179/($B$6*3600)),"00")&amp;":"&amp;TEXT(INT(MOD(P179,$B$6*3600)/($B$6*60)),"00")&amp;":"&amp;TEXT(INT(MOD(P179,$B$6*60)/$B$6),"00")&amp;":"&amp;TEXT(MOD(P179,$B$6),"00"))</f>
        <v/>
      </c>
      <c r="C179" s="16" t="n"/>
      <c r="D179" s="15">
        <f>IF(R179="","",IF(R179=0,"On time",IF(R179&gt;0,"Late ","Early ")&amp;TEXT(INT(ABS(R179)/($B$6*3600)),"00")&amp;":"&amp;TEXT(INT(MOD(ABS(R179),$B$6*3600)/($B$6*60)),"00")&amp;":"&amp;TEXT(INT(MOD(ABS(R179),$B$6*60)/$B$6),"00")&amp;":"&amp;TEXT(MOD(ABS(R179),$B$6),"00")))</f>
        <v/>
      </c>
      <c r="E179" s="17" t="n"/>
      <c r="F179" s="17" t="n"/>
      <c r="G179" s="17" t="n"/>
      <c r="H179" s="17" t="n"/>
      <c r="I179" s="18" t="n"/>
      <c r="J179" s="19" t="n"/>
      <c r="K179" s="15">
        <f>IF(N179="","",TEXT(INT(N179/($B$6*3600)),"00")&amp;":"&amp;TEXT(INT(MOD(N179,$B$6*3600)/($B$6*60)),"00")&amp;":"&amp;TEXT(INT(MOD(N179,$B$6*60)/$B$6),"00")&amp;":"&amp;TEXT(MOD(N179,$B$6),"00"))</f>
        <v/>
      </c>
      <c r="L179" s="17" t="n"/>
      <c r="N179">
        <f>IF(AND(I179="",J179=""),"",ROUND(I179*86400,0)*$B$6+N(J179))</f>
        <v/>
      </c>
      <c r="O179">
        <f>IF(N179="","",SUM(N$8:N178))</f>
        <v/>
      </c>
      <c r="P179">
        <f>IF(N179="","",MOD(ROUND($B$5*86400,0)*$B$6+O179,86400*$B$6))</f>
        <v/>
      </c>
      <c r="Q179">
        <f>IF(P179="","",INT(P179/($B$6*3600)))</f>
        <v/>
      </c>
      <c r="R179">
        <f>IF(OR(P179="",C179=""),"",MOD(P179-ROUND(MOD(C179,1)*86400,0)*$B$6+43200*$B$6,86400*$B$6)-43200*$B$6)</f>
        <v/>
      </c>
    </row>
    <row r="180">
      <c r="A180" s="15">
        <f>IF(N180="","",COUNT(N$9:N180))</f>
        <v/>
      </c>
      <c r="B180" s="15">
        <f>IF(P180="","",TEXT(INT(P180/($B$6*3600)),"00")&amp;":"&amp;TEXT(INT(MOD(P180,$B$6*3600)/($B$6*60)),"00")&amp;":"&amp;TEXT(INT(MOD(P180,$B$6*60)/$B$6),"00")&amp;":"&amp;TEXT(MOD(P180,$B$6),"00"))</f>
        <v/>
      </c>
      <c r="C180" s="16" t="n"/>
      <c r="D180" s="15">
        <f>IF(R180="","",IF(R180=0,"On time",IF(R180&gt;0,"Late ","Early ")&amp;TEXT(INT(ABS(R180)/($B$6*3600)),"00")&amp;":"&amp;TEXT(INT(MOD(ABS(R180),$B$6*3600)/($B$6*60)),"00")&amp;":"&amp;TEXT(INT(MOD(ABS(R180),$B$6*60)/$B$6),"00")&amp;":"&amp;TEXT(MOD(ABS(R180),$B$6),"00")))</f>
        <v/>
      </c>
      <c r="E180" s="17" t="n"/>
      <c r="F180" s="17" t="n"/>
      <c r="G180" s="17" t="n"/>
      <c r="H180" s="17" t="n"/>
      <c r="I180" s="18" t="n"/>
      <c r="J180" s="19" t="n"/>
      <c r="K180" s="15">
        <f>IF(N180="","",TEXT(INT(N180/($B$6*3600)),"00")&amp;":"&amp;TEXT(INT(MOD(N180,$B$6*3600)/($B$6*60)),"00")&amp;":"&amp;TEXT(INT(MOD(N180,$B$6*60)/$B$6),"00")&amp;":"&amp;TEXT(MOD(N180,$B$6),"00"))</f>
        <v/>
      </c>
      <c r="L180" s="17" t="n"/>
      <c r="N180">
        <f>IF(AND(I180="",J180=""),"",ROUND(I180*86400,0)*$B$6+N(J180))</f>
        <v/>
      </c>
      <c r="O180">
        <f>IF(N180="","",SUM(N$8:N179))</f>
        <v/>
      </c>
      <c r="P180">
        <f>IF(N180="","",MOD(ROUND($B$5*86400,0)*$B$6+O180,86400*$B$6))</f>
        <v/>
      </c>
      <c r="Q180">
        <f>IF(P180="","",INT(P180/($B$6*3600)))</f>
        <v/>
      </c>
      <c r="R180">
        <f>IF(OR(P180="",C180=""),"",MOD(P180-ROUND(MOD(C180,1)*86400,0)*$B$6+43200*$B$6,86400*$B$6)-43200*$B$6)</f>
        <v/>
      </c>
    </row>
    <row r="181">
      <c r="A181" s="15">
        <f>IF(N181="","",COUNT(N$9:N181))</f>
        <v/>
      </c>
      <c r="B181" s="15">
        <f>IF(P181="","",TEXT(INT(P181/($B$6*3600)),"00")&amp;":"&amp;TEXT(INT(MOD(P181,$B$6*3600)/($B$6*60)),"00")&amp;":"&amp;TEXT(INT(MOD(P181,$B$6*60)/$B$6),"00")&amp;":"&amp;TEXT(MOD(P181,$B$6),"00"))</f>
        <v/>
      </c>
      <c r="C181" s="16" t="n"/>
      <c r="D181" s="15">
        <f>IF(R181="","",IF(R181=0,"On time",IF(R181&gt;0,"Late ","Early ")&amp;TEXT(INT(ABS(R181)/($B$6*3600)),"00")&amp;":"&amp;TEXT(INT(MOD(ABS(R181),$B$6*3600)/($B$6*60)),"00")&amp;":"&amp;TEXT(INT(MOD(ABS(R181),$B$6*60)/$B$6),"00")&amp;":"&amp;TEXT(MOD(ABS(R181),$B$6),"00")))</f>
        <v/>
      </c>
      <c r="E181" s="17" t="n"/>
      <c r="F181" s="17" t="n"/>
      <c r="G181" s="17" t="n"/>
      <c r="H181" s="17" t="n"/>
      <c r="I181" s="18" t="n"/>
      <c r="J181" s="19" t="n"/>
      <c r="K181" s="15">
        <f>IF(N181="","",TEXT(INT(N181/($B$6*3600)),"00")&amp;":"&amp;TEXT(INT(MOD(N181,$B$6*3600)/($B$6*60)),"00")&amp;":"&amp;TEXT(INT(MOD(N181,$B$6*60)/$B$6),"00")&amp;":"&amp;TEXT(MOD(N181,$B$6),"00"))</f>
        <v/>
      </c>
      <c r="L181" s="17" t="n"/>
      <c r="N181">
        <f>IF(AND(I181="",J181=""),"",ROUND(I181*86400,0)*$B$6+N(J181))</f>
        <v/>
      </c>
      <c r="O181">
        <f>IF(N181="","",SUM(N$8:N180))</f>
        <v/>
      </c>
      <c r="P181">
        <f>IF(N181="","",MOD(ROUND($B$5*86400,0)*$B$6+O181,86400*$B$6))</f>
        <v/>
      </c>
      <c r="Q181">
        <f>IF(P181="","",INT(P181/($B$6*3600)))</f>
        <v/>
      </c>
      <c r="R181">
        <f>IF(OR(P181="",C181=""),"",MOD(P181-ROUND(MOD(C181,1)*86400,0)*$B$6+43200*$B$6,86400*$B$6)-43200*$B$6)</f>
        <v/>
      </c>
    </row>
    <row r="182">
      <c r="A182" s="15">
        <f>IF(N182="","",COUNT(N$9:N182))</f>
        <v/>
      </c>
      <c r="B182" s="15">
        <f>IF(P182="","",TEXT(INT(P182/($B$6*3600)),"00")&amp;":"&amp;TEXT(INT(MOD(P182,$B$6*3600)/($B$6*60)),"00")&amp;":"&amp;TEXT(INT(MOD(P182,$B$6*60)/$B$6),"00")&amp;":"&amp;TEXT(MOD(P182,$B$6),"00"))</f>
        <v/>
      </c>
      <c r="C182" s="16" t="n"/>
      <c r="D182" s="15">
        <f>IF(R182="","",IF(R182=0,"On time",IF(R182&gt;0,"Late ","Early ")&amp;TEXT(INT(ABS(R182)/($B$6*3600)),"00")&amp;":"&amp;TEXT(INT(MOD(ABS(R182),$B$6*3600)/($B$6*60)),"00")&amp;":"&amp;TEXT(INT(MOD(ABS(R182),$B$6*60)/$B$6),"00")&amp;":"&amp;TEXT(MOD(ABS(R182),$B$6),"00")))</f>
        <v/>
      </c>
      <c r="E182" s="17" t="n"/>
      <c r="F182" s="17" t="n"/>
      <c r="G182" s="17" t="n"/>
      <c r="H182" s="17" t="n"/>
      <c r="I182" s="18" t="n"/>
      <c r="J182" s="19" t="n"/>
      <c r="K182" s="15">
        <f>IF(N182="","",TEXT(INT(N182/($B$6*3600)),"00")&amp;":"&amp;TEXT(INT(MOD(N182,$B$6*3600)/($B$6*60)),"00")&amp;":"&amp;TEXT(INT(MOD(N182,$B$6*60)/$B$6),"00")&amp;":"&amp;TEXT(MOD(N182,$B$6),"00"))</f>
        <v/>
      </c>
      <c r="L182" s="17" t="n"/>
      <c r="N182">
        <f>IF(AND(I182="",J182=""),"",ROUND(I182*86400,0)*$B$6+N(J182))</f>
        <v/>
      </c>
      <c r="O182">
        <f>IF(N182="","",SUM(N$8:N181))</f>
        <v/>
      </c>
      <c r="P182">
        <f>IF(N182="","",MOD(ROUND($B$5*86400,0)*$B$6+O182,86400*$B$6))</f>
        <v/>
      </c>
      <c r="Q182">
        <f>IF(P182="","",INT(P182/($B$6*3600)))</f>
        <v/>
      </c>
      <c r="R182">
        <f>IF(OR(P182="",C182=""),"",MOD(P182-ROUND(MOD(C182,1)*86400,0)*$B$6+43200*$B$6,86400*$B$6)-43200*$B$6)</f>
        <v/>
      </c>
    </row>
    <row r="183">
      <c r="A183" s="15">
        <f>IF(N183="","",COUNT(N$9:N183))</f>
        <v/>
      </c>
      <c r="B183" s="15">
        <f>IF(P183="","",TEXT(INT(P183/($B$6*3600)),"00")&amp;":"&amp;TEXT(INT(MOD(P183,$B$6*3600)/($B$6*60)),"00")&amp;":"&amp;TEXT(INT(MOD(P183,$B$6*60)/$B$6),"00")&amp;":"&amp;TEXT(MOD(P183,$B$6),"00"))</f>
        <v/>
      </c>
      <c r="C183" s="16" t="n"/>
      <c r="D183" s="15">
        <f>IF(R183="","",IF(R183=0,"On time",IF(R183&gt;0,"Late ","Early ")&amp;TEXT(INT(ABS(R183)/($B$6*3600)),"00")&amp;":"&amp;TEXT(INT(MOD(ABS(R183),$B$6*3600)/($B$6*60)),"00")&amp;":"&amp;TEXT(INT(MOD(ABS(R183),$B$6*60)/$B$6),"00")&amp;":"&amp;TEXT(MOD(ABS(R183),$B$6),"00")))</f>
        <v/>
      </c>
      <c r="E183" s="17" t="n"/>
      <c r="F183" s="17" t="n"/>
      <c r="G183" s="17" t="n"/>
      <c r="H183" s="17" t="n"/>
      <c r="I183" s="18" t="n"/>
      <c r="J183" s="19" t="n"/>
      <c r="K183" s="15">
        <f>IF(N183="","",TEXT(INT(N183/($B$6*3600)),"00")&amp;":"&amp;TEXT(INT(MOD(N183,$B$6*3600)/($B$6*60)),"00")&amp;":"&amp;TEXT(INT(MOD(N183,$B$6*60)/$B$6),"00")&amp;":"&amp;TEXT(MOD(N183,$B$6),"00"))</f>
        <v/>
      </c>
      <c r="L183" s="17" t="n"/>
      <c r="N183">
        <f>IF(AND(I183="",J183=""),"",ROUND(I183*86400,0)*$B$6+N(J183))</f>
        <v/>
      </c>
      <c r="O183">
        <f>IF(N183="","",SUM(N$8:N182))</f>
        <v/>
      </c>
      <c r="P183">
        <f>IF(N183="","",MOD(ROUND($B$5*86400,0)*$B$6+O183,86400*$B$6))</f>
        <v/>
      </c>
      <c r="Q183">
        <f>IF(P183="","",INT(P183/($B$6*3600)))</f>
        <v/>
      </c>
      <c r="R183">
        <f>IF(OR(P183="",C183=""),"",MOD(P183-ROUND(MOD(C183,1)*86400,0)*$B$6+43200*$B$6,86400*$B$6)-43200*$B$6)</f>
        <v/>
      </c>
    </row>
    <row r="184">
      <c r="A184" s="15">
        <f>IF(N184="","",COUNT(N$9:N184))</f>
        <v/>
      </c>
      <c r="B184" s="15">
        <f>IF(P184="","",TEXT(INT(P184/($B$6*3600)),"00")&amp;":"&amp;TEXT(INT(MOD(P184,$B$6*3600)/($B$6*60)),"00")&amp;":"&amp;TEXT(INT(MOD(P184,$B$6*60)/$B$6),"00")&amp;":"&amp;TEXT(MOD(P184,$B$6),"00"))</f>
        <v/>
      </c>
      <c r="C184" s="16" t="n"/>
      <c r="D184" s="15">
        <f>IF(R184="","",IF(R184=0,"On time",IF(R184&gt;0,"Late ","Early ")&amp;TEXT(INT(ABS(R184)/($B$6*3600)),"00")&amp;":"&amp;TEXT(INT(MOD(ABS(R184),$B$6*3600)/($B$6*60)),"00")&amp;":"&amp;TEXT(INT(MOD(ABS(R184),$B$6*60)/$B$6),"00")&amp;":"&amp;TEXT(MOD(ABS(R184),$B$6),"00")))</f>
        <v/>
      </c>
      <c r="E184" s="17" t="n"/>
      <c r="F184" s="17" t="n"/>
      <c r="G184" s="17" t="n"/>
      <c r="H184" s="17" t="n"/>
      <c r="I184" s="18" t="n"/>
      <c r="J184" s="19" t="n"/>
      <c r="K184" s="15">
        <f>IF(N184="","",TEXT(INT(N184/($B$6*3600)),"00")&amp;":"&amp;TEXT(INT(MOD(N184,$B$6*3600)/($B$6*60)),"00")&amp;":"&amp;TEXT(INT(MOD(N184,$B$6*60)/$B$6),"00")&amp;":"&amp;TEXT(MOD(N184,$B$6),"00"))</f>
        <v/>
      </c>
      <c r="L184" s="17" t="n"/>
      <c r="N184">
        <f>IF(AND(I184="",J184=""),"",ROUND(I184*86400,0)*$B$6+N(J184))</f>
        <v/>
      </c>
      <c r="O184">
        <f>IF(N184="","",SUM(N$8:N183))</f>
        <v/>
      </c>
      <c r="P184">
        <f>IF(N184="","",MOD(ROUND($B$5*86400,0)*$B$6+O184,86400*$B$6))</f>
        <v/>
      </c>
      <c r="Q184">
        <f>IF(P184="","",INT(P184/($B$6*3600)))</f>
        <v/>
      </c>
      <c r="R184">
        <f>IF(OR(P184="",C184=""),"",MOD(P184-ROUND(MOD(C184,1)*86400,0)*$B$6+43200*$B$6,86400*$B$6)-43200*$B$6)</f>
        <v/>
      </c>
    </row>
    <row r="185">
      <c r="A185" s="15">
        <f>IF(N185="","",COUNT(N$9:N185))</f>
        <v/>
      </c>
      <c r="B185" s="15">
        <f>IF(P185="","",TEXT(INT(P185/($B$6*3600)),"00")&amp;":"&amp;TEXT(INT(MOD(P185,$B$6*3600)/($B$6*60)),"00")&amp;":"&amp;TEXT(INT(MOD(P185,$B$6*60)/$B$6),"00")&amp;":"&amp;TEXT(MOD(P185,$B$6),"00"))</f>
        <v/>
      </c>
      <c r="C185" s="16" t="n"/>
      <c r="D185" s="15">
        <f>IF(R185="","",IF(R185=0,"On time",IF(R185&gt;0,"Late ","Early ")&amp;TEXT(INT(ABS(R185)/($B$6*3600)),"00")&amp;":"&amp;TEXT(INT(MOD(ABS(R185),$B$6*3600)/($B$6*60)),"00")&amp;":"&amp;TEXT(INT(MOD(ABS(R185),$B$6*60)/$B$6),"00")&amp;":"&amp;TEXT(MOD(ABS(R185),$B$6),"00")))</f>
        <v/>
      </c>
      <c r="E185" s="17" t="n"/>
      <c r="F185" s="17" t="n"/>
      <c r="G185" s="17" t="n"/>
      <c r="H185" s="17" t="n"/>
      <c r="I185" s="18" t="n"/>
      <c r="J185" s="19" t="n"/>
      <c r="K185" s="15">
        <f>IF(N185="","",TEXT(INT(N185/($B$6*3600)),"00")&amp;":"&amp;TEXT(INT(MOD(N185,$B$6*3600)/($B$6*60)),"00")&amp;":"&amp;TEXT(INT(MOD(N185,$B$6*60)/$B$6),"00")&amp;":"&amp;TEXT(MOD(N185,$B$6),"00"))</f>
        <v/>
      </c>
      <c r="L185" s="17" t="n"/>
      <c r="N185">
        <f>IF(AND(I185="",J185=""),"",ROUND(I185*86400,0)*$B$6+N(J185))</f>
        <v/>
      </c>
      <c r="O185">
        <f>IF(N185="","",SUM(N$8:N184))</f>
        <v/>
      </c>
      <c r="P185">
        <f>IF(N185="","",MOD(ROUND($B$5*86400,0)*$B$6+O185,86400*$B$6))</f>
        <v/>
      </c>
      <c r="Q185">
        <f>IF(P185="","",INT(P185/($B$6*3600)))</f>
        <v/>
      </c>
      <c r="R185">
        <f>IF(OR(P185="",C185=""),"",MOD(P185-ROUND(MOD(C185,1)*86400,0)*$B$6+43200*$B$6,86400*$B$6)-43200*$B$6)</f>
        <v/>
      </c>
    </row>
    <row r="186">
      <c r="A186" s="15">
        <f>IF(N186="","",COUNT(N$9:N186))</f>
        <v/>
      </c>
      <c r="B186" s="15">
        <f>IF(P186="","",TEXT(INT(P186/($B$6*3600)),"00")&amp;":"&amp;TEXT(INT(MOD(P186,$B$6*3600)/($B$6*60)),"00")&amp;":"&amp;TEXT(INT(MOD(P186,$B$6*60)/$B$6),"00")&amp;":"&amp;TEXT(MOD(P186,$B$6),"00"))</f>
        <v/>
      </c>
      <c r="C186" s="16" t="n"/>
      <c r="D186" s="15">
        <f>IF(R186="","",IF(R186=0,"On time",IF(R186&gt;0,"Late ","Early ")&amp;TEXT(INT(ABS(R186)/($B$6*3600)),"00")&amp;":"&amp;TEXT(INT(MOD(ABS(R186),$B$6*3600)/($B$6*60)),"00")&amp;":"&amp;TEXT(INT(MOD(ABS(R186),$B$6*60)/$B$6),"00")&amp;":"&amp;TEXT(MOD(ABS(R186),$B$6),"00")))</f>
        <v/>
      </c>
      <c r="E186" s="17" t="n"/>
      <c r="F186" s="17" t="n"/>
      <c r="G186" s="17" t="n"/>
      <c r="H186" s="17" t="n"/>
      <c r="I186" s="18" t="n"/>
      <c r="J186" s="19" t="n"/>
      <c r="K186" s="15">
        <f>IF(N186="","",TEXT(INT(N186/($B$6*3600)),"00")&amp;":"&amp;TEXT(INT(MOD(N186,$B$6*3600)/($B$6*60)),"00")&amp;":"&amp;TEXT(INT(MOD(N186,$B$6*60)/$B$6),"00")&amp;":"&amp;TEXT(MOD(N186,$B$6),"00"))</f>
        <v/>
      </c>
      <c r="L186" s="17" t="n"/>
      <c r="N186">
        <f>IF(AND(I186="",J186=""),"",ROUND(I186*86400,0)*$B$6+N(J186))</f>
        <v/>
      </c>
      <c r="O186">
        <f>IF(N186="","",SUM(N$8:N185))</f>
        <v/>
      </c>
      <c r="P186">
        <f>IF(N186="","",MOD(ROUND($B$5*86400,0)*$B$6+O186,86400*$B$6))</f>
        <v/>
      </c>
      <c r="Q186">
        <f>IF(P186="","",INT(P186/($B$6*3600)))</f>
        <v/>
      </c>
      <c r="R186">
        <f>IF(OR(P186="",C186=""),"",MOD(P186-ROUND(MOD(C186,1)*86400,0)*$B$6+43200*$B$6,86400*$B$6)-43200*$B$6)</f>
        <v/>
      </c>
    </row>
    <row r="187">
      <c r="A187" s="15">
        <f>IF(N187="","",COUNT(N$9:N187))</f>
        <v/>
      </c>
      <c r="B187" s="15">
        <f>IF(P187="","",TEXT(INT(P187/($B$6*3600)),"00")&amp;":"&amp;TEXT(INT(MOD(P187,$B$6*3600)/($B$6*60)),"00")&amp;":"&amp;TEXT(INT(MOD(P187,$B$6*60)/$B$6),"00")&amp;":"&amp;TEXT(MOD(P187,$B$6),"00"))</f>
        <v/>
      </c>
      <c r="C187" s="16" t="n"/>
      <c r="D187" s="15">
        <f>IF(R187="","",IF(R187=0,"On time",IF(R187&gt;0,"Late ","Early ")&amp;TEXT(INT(ABS(R187)/($B$6*3600)),"00")&amp;":"&amp;TEXT(INT(MOD(ABS(R187),$B$6*3600)/($B$6*60)),"00")&amp;":"&amp;TEXT(INT(MOD(ABS(R187),$B$6*60)/$B$6),"00")&amp;":"&amp;TEXT(MOD(ABS(R187),$B$6),"00")))</f>
        <v/>
      </c>
      <c r="E187" s="17" t="n"/>
      <c r="F187" s="17" t="n"/>
      <c r="G187" s="17" t="n"/>
      <c r="H187" s="17" t="n"/>
      <c r="I187" s="18" t="n"/>
      <c r="J187" s="19" t="n"/>
      <c r="K187" s="15">
        <f>IF(N187="","",TEXT(INT(N187/($B$6*3600)),"00")&amp;":"&amp;TEXT(INT(MOD(N187,$B$6*3600)/($B$6*60)),"00")&amp;":"&amp;TEXT(INT(MOD(N187,$B$6*60)/$B$6),"00")&amp;":"&amp;TEXT(MOD(N187,$B$6),"00"))</f>
        <v/>
      </c>
      <c r="L187" s="17" t="n"/>
      <c r="N187">
        <f>IF(AND(I187="",J187=""),"",ROUND(I187*86400,0)*$B$6+N(J187))</f>
        <v/>
      </c>
      <c r="O187">
        <f>IF(N187="","",SUM(N$8:N186))</f>
        <v/>
      </c>
      <c r="P187">
        <f>IF(N187="","",MOD(ROUND($B$5*86400,0)*$B$6+O187,86400*$B$6))</f>
        <v/>
      </c>
      <c r="Q187">
        <f>IF(P187="","",INT(P187/($B$6*3600)))</f>
        <v/>
      </c>
      <c r="R187">
        <f>IF(OR(P187="",C187=""),"",MOD(P187-ROUND(MOD(C187,1)*86400,0)*$B$6+43200*$B$6,86400*$B$6)-43200*$B$6)</f>
        <v/>
      </c>
    </row>
    <row r="188">
      <c r="A188" s="15">
        <f>IF(N188="","",COUNT(N$9:N188))</f>
        <v/>
      </c>
      <c r="B188" s="15">
        <f>IF(P188="","",TEXT(INT(P188/($B$6*3600)),"00")&amp;":"&amp;TEXT(INT(MOD(P188,$B$6*3600)/($B$6*60)),"00")&amp;":"&amp;TEXT(INT(MOD(P188,$B$6*60)/$B$6),"00")&amp;":"&amp;TEXT(MOD(P188,$B$6),"00"))</f>
        <v/>
      </c>
      <c r="C188" s="16" t="n"/>
      <c r="D188" s="15">
        <f>IF(R188="","",IF(R188=0,"On time",IF(R188&gt;0,"Late ","Early ")&amp;TEXT(INT(ABS(R188)/($B$6*3600)),"00")&amp;":"&amp;TEXT(INT(MOD(ABS(R188),$B$6*3600)/($B$6*60)),"00")&amp;":"&amp;TEXT(INT(MOD(ABS(R188),$B$6*60)/$B$6),"00")&amp;":"&amp;TEXT(MOD(ABS(R188),$B$6),"00")))</f>
        <v/>
      </c>
      <c r="E188" s="17" t="n"/>
      <c r="F188" s="17" t="n"/>
      <c r="G188" s="17" t="n"/>
      <c r="H188" s="17" t="n"/>
      <c r="I188" s="18" t="n"/>
      <c r="J188" s="19" t="n"/>
      <c r="K188" s="15">
        <f>IF(N188="","",TEXT(INT(N188/($B$6*3600)),"00")&amp;":"&amp;TEXT(INT(MOD(N188,$B$6*3600)/($B$6*60)),"00")&amp;":"&amp;TEXT(INT(MOD(N188,$B$6*60)/$B$6),"00")&amp;":"&amp;TEXT(MOD(N188,$B$6),"00"))</f>
        <v/>
      </c>
      <c r="L188" s="17" t="n"/>
      <c r="N188">
        <f>IF(AND(I188="",J188=""),"",ROUND(I188*86400,0)*$B$6+N(J188))</f>
        <v/>
      </c>
      <c r="O188">
        <f>IF(N188="","",SUM(N$8:N187))</f>
        <v/>
      </c>
      <c r="P188">
        <f>IF(N188="","",MOD(ROUND($B$5*86400,0)*$B$6+O188,86400*$B$6))</f>
        <v/>
      </c>
      <c r="Q188">
        <f>IF(P188="","",INT(P188/($B$6*3600)))</f>
        <v/>
      </c>
      <c r="R188">
        <f>IF(OR(P188="",C188=""),"",MOD(P188-ROUND(MOD(C188,1)*86400,0)*$B$6+43200*$B$6,86400*$B$6)-43200*$B$6)</f>
        <v/>
      </c>
    </row>
    <row r="189">
      <c r="A189" s="15">
        <f>IF(N189="","",COUNT(N$9:N189))</f>
        <v/>
      </c>
      <c r="B189" s="15">
        <f>IF(P189="","",TEXT(INT(P189/($B$6*3600)),"00")&amp;":"&amp;TEXT(INT(MOD(P189,$B$6*3600)/($B$6*60)),"00")&amp;":"&amp;TEXT(INT(MOD(P189,$B$6*60)/$B$6),"00")&amp;":"&amp;TEXT(MOD(P189,$B$6),"00"))</f>
        <v/>
      </c>
      <c r="C189" s="16" t="n"/>
      <c r="D189" s="15">
        <f>IF(R189="","",IF(R189=0,"On time",IF(R189&gt;0,"Late ","Early ")&amp;TEXT(INT(ABS(R189)/($B$6*3600)),"00")&amp;":"&amp;TEXT(INT(MOD(ABS(R189),$B$6*3600)/($B$6*60)),"00")&amp;":"&amp;TEXT(INT(MOD(ABS(R189),$B$6*60)/$B$6),"00")&amp;":"&amp;TEXT(MOD(ABS(R189),$B$6),"00")))</f>
        <v/>
      </c>
      <c r="E189" s="17" t="n"/>
      <c r="F189" s="17" t="n"/>
      <c r="G189" s="17" t="n"/>
      <c r="H189" s="17" t="n"/>
      <c r="I189" s="18" t="n"/>
      <c r="J189" s="19" t="n"/>
      <c r="K189" s="15">
        <f>IF(N189="","",TEXT(INT(N189/($B$6*3600)),"00")&amp;":"&amp;TEXT(INT(MOD(N189,$B$6*3600)/($B$6*60)),"00")&amp;":"&amp;TEXT(INT(MOD(N189,$B$6*60)/$B$6),"00")&amp;":"&amp;TEXT(MOD(N189,$B$6),"00"))</f>
        <v/>
      </c>
      <c r="L189" s="17" t="n"/>
      <c r="N189">
        <f>IF(AND(I189="",J189=""),"",ROUND(I189*86400,0)*$B$6+N(J189))</f>
        <v/>
      </c>
      <c r="O189">
        <f>IF(N189="","",SUM(N$8:N188))</f>
        <v/>
      </c>
      <c r="P189">
        <f>IF(N189="","",MOD(ROUND($B$5*86400,0)*$B$6+O189,86400*$B$6))</f>
        <v/>
      </c>
      <c r="Q189">
        <f>IF(P189="","",INT(P189/($B$6*3600)))</f>
        <v/>
      </c>
      <c r="R189">
        <f>IF(OR(P189="",C189=""),"",MOD(P189-ROUND(MOD(C189,1)*86400,0)*$B$6+43200*$B$6,86400*$B$6)-43200*$B$6)</f>
        <v/>
      </c>
    </row>
    <row r="190">
      <c r="A190" s="15">
        <f>IF(N190="","",COUNT(N$9:N190))</f>
        <v/>
      </c>
      <c r="B190" s="15">
        <f>IF(P190="","",TEXT(INT(P190/($B$6*3600)),"00")&amp;":"&amp;TEXT(INT(MOD(P190,$B$6*3600)/($B$6*60)),"00")&amp;":"&amp;TEXT(INT(MOD(P190,$B$6*60)/$B$6),"00")&amp;":"&amp;TEXT(MOD(P190,$B$6),"00"))</f>
        <v/>
      </c>
      <c r="C190" s="16" t="n"/>
      <c r="D190" s="15">
        <f>IF(R190="","",IF(R190=0,"On time",IF(R190&gt;0,"Late ","Early ")&amp;TEXT(INT(ABS(R190)/($B$6*3600)),"00")&amp;":"&amp;TEXT(INT(MOD(ABS(R190),$B$6*3600)/($B$6*60)),"00")&amp;":"&amp;TEXT(INT(MOD(ABS(R190),$B$6*60)/$B$6),"00")&amp;":"&amp;TEXT(MOD(ABS(R190),$B$6),"00")))</f>
        <v/>
      </c>
      <c r="E190" s="17" t="n"/>
      <c r="F190" s="17" t="n"/>
      <c r="G190" s="17" t="n"/>
      <c r="H190" s="17" t="n"/>
      <c r="I190" s="18" t="n"/>
      <c r="J190" s="19" t="n"/>
      <c r="K190" s="15">
        <f>IF(N190="","",TEXT(INT(N190/($B$6*3600)),"00")&amp;":"&amp;TEXT(INT(MOD(N190,$B$6*3600)/($B$6*60)),"00")&amp;":"&amp;TEXT(INT(MOD(N190,$B$6*60)/$B$6),"00")&amp;":"&amp;TEXT(MOD(N190,$B$6),"00"))</f>
        <v/>
      </c>
      <c r="L190" s="17" t="n"/>
      <c r="N190">
        <f>IF(AND(I190="",J190=""),"",ROUND(I190*86400,0)*$B$6+N(J190))</f>
        <v/>
      </c>
      <c r="O190">
        <f>IF(N190="","",SUM(N$8:N189))</f>
        <v/>
      </c>
      <c r="P190">
        <f>IF(N190="","",MOD(ROUND($B$5*86400,0)*$B$6+O190,86400*$B$6))</f>
        <v/>
      </c>
      <c r="Q190">
        <f>IF(P190="","",INT(P190/($B$6*3600)))</f>
        <v/>
      </c>
      <c r="R190">
        <f>IF(OR(P190="",C190=""),"",MOD(P190-ROUND(MOD(C190,1)*86400,0)*$B$6+43200*$B$6,86400*$B$6)-43200*$B$6)</f>
        <v/>
      </c>
    </row>
    <row r="191">
      <c r="A191" s="15">
        <f>IF(N191="","",COUNT(N$9:N191))</f>
        <v/>
      </c>
      <c r="B191" s="15">
        <f>IF(P191="","",TEXT(INT(P191/($B$6*3600)),"00")&amp;":"&amp;TEXT(INT(MOD(P191,$B$6*3600)/($B$6*60)),"00")&amp;":"&amp;TEXT(INT(MOD(P191,$B$6*60)/$B$6),"00")&amp;":"&amp;TEXT(MOD(P191,$B$6),"00"))</f>
        <v/>
      </c>
      <c r="C191" s="16" t="n"/>
      <c r="D191" s="15">
        <f>IF(R191="","",IF(R191=0,"On time",IF(R191&gt;0,"Late ","Early ")&amp;TEXT(INT(ABS(R191)/($B$6*3600)),"00")&amp;":"&amp;TEXT(INT(MOD(ABS(R191),$B$6*3600)/($B$6*60)),"00")&amp;":"&amp;TEXT(INT(MOD(ABS(R191),$B$6*60)/$B$6),"00")&amp;":"&amp;TEXT(MOD(ABS(R191),$B$6),"00")))</f>
        <v/>
      </c>
      <c r="E191" s="17" t="n"/>
      <c r="F191" s="17" t="n"/>
      <c r="G191" s="17" t="n"/>
      <c r="H191" s="17" t="n"/>
      <c r="I191" s="18" t="n"/>
      <c r="J191" s="19" t="n"/>
      <c r="K191" s="15">
        <f>IF(N191="","",TEXT(INT(N191/($B$6*3600)),"00")&amp;":"&amp;TEXT(INT(MOD(N191,$B$6*3600)/($B$6*60)),"00")&amp;":"&amp;TEXT(INT(MOD(N191,$B$6*60)/$B$6),"00")&amp;":"&amp;TEXT(MOD(N191,$B$6),"00"))</f>
        <v/>
      </c>
      <c r="L191" s="17" t="n"/>
      <c r="N191">
        <f>IF(AND(I191="",J191=""),"",ROUND(I191*86400,0)*$B$6+N(J191))</f>
        <v/>
      </c>
      <c r="O191">
        <f>IF(N191="","",SUM(N$8:N190))</f>
        <v/>
      </c>
      <c r="P191">
        <f>IF(N191="","",MOD(ROUND($B$5*86400,0)*$B$6+O191,86400*$B$6))</f>
        <v/>
      </c>
      <c r="Q191">
        <f>IF(P191="","",INT(P191/($B$6*3600)))</f>
        <v/>
      </c>
      <c r="R191">
        <f>IF(OR(P191="",C191=""),"",MOD(P191-ROUND(MOD(C191,1)*86400,0)*$B$6+43200*$B$6,86400*$B$6)-43200*$B$6)</f>
        <v/>
      </c>
    </row>
    <row r="192">
      <c r="A192" s="15">
        <f>IF(N192="","",COUNT(N$9:N192))</f>
        <v/>
      </c>
      <c r="B192" s="15">
        <f>IF(P192="","",TEXT(INT(P192/($B$6*3600)),"00")&amp;":"&amp;TEXT(INT(MOD(P192,$B$6*3600)/($B$6*60)),"00")&amp;":"&amp;TEXT(INT(MOD(P192,$B$6*60)/$B$6),"00")&amp;":"&amp;TEXT(MOD(P192,$B$6),"00"))</f>
        <v/>
      </c>
      <c r="C192" s="16" t="n"/>
      <c r="D192" s="15">
        <f>IF(R192="","",IF(R192=0,"On time",IF(R192&gt;0,"Late ","Early ")&amp;TEXT(INT(ABS(R192)/($B$6*3600)),"00")&amp;":"&amp;TEXT(INT(MOD(ABS(R192),$B$6*3600)/($B$6*60)),"00")&amp;":"&amp;TEXT(INT(MOD(ABS(R192),$B$6*60)/$B$6),"00")&amp;":"&amp;TEXT(MOD(ABS(R192),$B$6),"00")))</f>
        <v/>
      </c>
      <c r="E192" s="17" t="n"/>
      <c r="F192" s="17" t="n"/>
      <c r="G192" s="17" t="n"/>
      <c r="H192" s="17" t="n"/>
      <c r="I192" s="18" t="n"/>
      <c r="J192" s="19" t="n"/>
      <c r="K192" s="15">
        <f>IF(N192="","",TEXT(INT(N192/($B$6*3600)),"00")&amp;":"&amp;TEXT(INT(MOD(N192,$B$6*3600)/($B$6*60)),"00")&amp;":"&amp;TEXT(INT(MOD(N192,$B$6*60)/$B$6),"00")&amp;":"&amp;TEXT(MOD(N192,$B$6),"00"))</f>
        <v/>
      </c>
      <c r="L192" s="17" t="n"/>
      <c r="N192">
        <f>IF(AND(I192="",J192=""),"",ROUND(I192*86400,0)*$B$6+N(J192))</f>
        <v/>
      </c>
      <c r="O192">
        <f>IF(N192="","",SUM(N$8:N191))</f>
        <v/>
      </c>
      <c r="P192">
        <f>IF(N192="","",MOD(ROUND($B$5*86400,0)*$B$6+O192,86400*$B$6))</f>
        <v/>
      </c>
      <c r="Q192">
        <f>IF(P192="","",INT(P192/($B$6*3600)))</f>
        <v/>
      </c>
      <c r="R192">
        <f>IF(OR(P192="",C192=""),"",MOD(P192-ROUND(MOD(C192,1)*86400,0)*$B$6+43200*$B$6,86400*$B$6)-43200*$B$6)</f>
        <v/>
      </c>
    </row>
    <row r="193">
      <c r="A193" s="15">
        <f>IF(N193="","",COUNT(N$9:N193))</f>
        <v/>
      </c>
      <c r="B193" s="15">
        <f>IF(P193="","",TEXT(INT(P193/($B$6*3600)),"00")&amp;":"&amp;TEXT(INT(MOD(P193,$B$6*3600)/($B$6*60)),"00")&amp;":"&amp;TEXT(INT(MOD(P193,$B$6*60)/$B$6),"00")&amp;":"&amp;TEXT(MOD(P193,$B$6),"00"))</f>
        <v/>
      </c>
      <c r="C193" s="16" t="n"/>
      <c r="D193" s="15">
        <f>IF(R193="","",IF(R193=0,"On time",IF(R193&gt;0,"Late ","Early ")&amp;TEXT(INT(ABS(R193)/($B$6*3600)),"00")&amp;":"&amp;TEXT(INT(MOD(ABS(R193),$B$6*3600)/($B$6*60)),"00")&amp;":"&amp;TEXT(INT(MOD(ABS(R193),$B$6*60)/$B$6),"00")&amp;":"&amp;TEXT(MOD(ABS(R193),$B$6),"00")))</f>
        <v/>
      </c>
      <c r="E193" s="17" t="n"/>
      <c r="F193" s="17" t="n"/>
      <c r="G193" s="17" t="n"/>
      <c r="H193" s="17" t="n"/>
      <c r="I193" s="18" t="n"/>
      <c r="J193" s="19" t="n"/>
      <c r="K193" s="15">
        <f>IF(N193="","",TEXT(INT(N193/($B$6*3600)),"00")&amp;":"&amp;TEXT(INT(MOD(N193,$B$6*3600)/($B$6*60)),"00")&amp;":"&amp;TEXT(INT(MOD(N193,$B$6*60)/$B$6),"00")&amp;":"&amp;TEXT(MOD(N193,$B$6),"00"))</f>
        <v/>
      </c>
      <c r="L193" s="17" t="n"/>
      <c r="N193">
        <f>IF(AND(I193="",J193=""),"",ROUND(I193*86400,0)*$B$6+N(J193))</f>
        <v/>
      </c>
      <c r="O193">
        <f>IF(N193="","",SUM(N$8:N192))</f>
        <v/>
      </c>
      <c r="P193">
        <f>IF(N193="","",MOD(ROUND($B$5*86400,0)*$B$6+O193,86400*$B$6))</f>
        <v/>
      </c>
      <c r="Q193">
        <f>IF(P193="","",INT(P193/($B$6*3600)))</f>
        <v/>
      </c>
      <c r="R193">
        <f>IF(OR(P193="",C193=""),"",MOD(P193-ROUND(MOD(C193,1)*86400,0)*$B$6+43200*$B$6,86400*$B$6)-43200*$B$6)</f>
        <v/>
      </c>
    </row>
    <row r="194">
      <c r="A194" s="15">
        <f>IF(N194="","",COUNT(N$9:N194))</f>
        <v/>
      </c>
      <c r="B194" s="15">
        <f>IF(P194="","",TEXT(INT(P194/($B$6*3600)),"00")&amp;":"&amp;TEXT(INT(MOD(P194,$B$6*3600)/($B$6*60)),"00")&amp;":"&amp;TEXT(INT(MOD(P194,$B$6*60)/$B$6),"00")&amp;":"&amp;TEXT(MOD(P194,$B$6),"00"))</f>
        <v/>
      </c>
      <c r="C194" s="16" t="n"/>
      <c r="D194" s="15">
        <f>IF(R194="","",IF(R194=0,"On time",IF(R194&gt;0,"Late ","Early ")&amp;TEXT(INT(ABS(R194)/($B$6*3600)),"00")&amp;":"&amp;TEXT(INT(MOD(ABS(R194),$B$6*3600)/($B$6*60)),"00")&amp;":"&amp;TEXT(INT(MOD(ABS(R194),$B$6*60)/$B$6),"00")&amp;":"&amp;TEXT(MOD(ABS(R194),$B$6),"00")))</f>
        <v/>
      </c>
      <c r="E194" s="17" t="n"/>
      <c r="F194" s="17" t="n"/>
      <c r="G194" s="17" t="n"/>
      <c r="H194" s="17" t="n"/>
      <c r="I194" s="18" t="n"/>
      <c r="J194" s="19" t="n"/>
      <c r="K194" s="15">
        <f>IF(N194="","",TEXT(INT(N194/($B$6*3600)),"00")&amp;":"&amp;TEXT(INT(MOD(N194,$B$6*3600)/($B$6*60)),"00")&amp;":"&amp;TEXT(INT(MOD(N194,$B$6*60)/$B$6),"00")&amp;":"&amp;TEXT(MOD(N194,$B$6),"00"))</f>
        <v/>
      </c>
      <c r="L194" s="17" t="n"/>
      <c r="N194">
        <f>IF(AND(I194="",J194=""),"",ROUND(I194*86400,0)*$B$6+N(J194))</f>
        <v/>
      </c>
      <c r="O194">
        <f>IF(N194="","",SUM(N$8:N193))</f>
        <v/>
      </c>
      <c r="P194">
        <f>IF(N194="","",MOD(ROUND($B$5*86400,0)*$B$6+O194,86400*$B$6))</f>
        <v/>
      </c>
      <c r="Q194">
        <f>IF(P194="","",INT(P194/($B$6*3600)))</f>
        <v/>
      </c>
      <c r="R194">
        <f>IF(OR(P194="",C194=""),"",MOD(P194-ROUND(MOD(C194,1)*86400,0)*$B$6+43200*$B$6,86400*$B$6)-43200*$B$6)</f>
        <v/>
      </c>
    </row>
    <row r="195">
      <c r="A195" s="15">
        <f>IF(N195="","",COUNT(N$9:N195))</f>
        <v/>
      </c>
      <c r="B195" s="15">
        <f>IF(P195="","",TEXT(INT(P195/($B$6*3600)),"00")&amp;":"&amp;TEXT(INT(MOD(P195,$B$6*3600)/($B$6*60)),"00")&amp;":"&amp;TEXT(INT(MOD(P195,$B$6*60)/$B$6),"00")&amp;":"&amp;TEXT(MOD(P195,$B$6),"00"))</f>
        <v/>
      </c>
      <c r="C195" s="16" t="n"/>
      <c r="D195" s="15">
        <f>IF(R195="","",IF(R195=0,"On time",IF(R195&gt;0,"Late ","Early ")&amp;TEXT(INT(ABS(R195)/($B$6*3600)),"00")&amp;":"&amp;TEXT(INT(MOD(ABS(R195),$B$6*3600)/($B$6*60)),"00")&amp;":"&amp;TEXT(INT(MOD(ABS(R195),$B$6*60)/$B$6),"00")&amp;":"&amp;TEXT(MOD(ABS(R195),$B$6),"00")))</f>
        <v/>
      </c>
      <c r="E195" s="17" t="n"/>
      <c r="F195" s="17" t="n"/>
      <c r="G195" s="17" t="n"/>
      <c r="H195" s="17" t="n"/>
      <c r="I195" s="18" t="n"/>
      <c r="J195" s="19" t="n"/>
      <c r="K195" s="15">
        <f>IF(N195="","",TEXT(INT(N195/($B$6*3600)),"00")&amp;":"&amp;TEXT(INT(MOD(N195,$B$6*3600)/($B$6*60)),"00")&amp;":"&amp;TEXT(INT(MOD(N195,$B$6*60)/$B$6),"00")&amp;":"&amp;TEXT(MOD(N195,$B$6),"00"))</f>
        <v/>
      </c>
      <c r="L195" s="17" t="n"/>
      <c r="N195">
        <f>IF(AND(I195="",J195=""),"",ROUND(I195*86400,0)*$B$6+N(J195))</f>
        <v/>
      </c>
      <c r="O195">
        <f>IF(N195="","",SUM(N$8:N194))</f>
        <v/>
      </c>
      <c r="P195">
        <f>IF(N195="","",MOD(ROUND($B$5*86400,0)*$B$6+O195,86400*$B$6))</f>
        <v/>
      </c>
      <c r="Q195">
        <f>IF(P195="","",INT(P195/($B$6*3600)))</f>
        <v/>
      </c>
      <c r="R195">
        <f>IF(OR(P195="",C195=""),"",MOD(P195-ROUND(MOD(C195,1)*86400,0)*$B$6+43200*$B$6,86400*$B$6)-43200*$B$6)</f>
        <v/>
      </c>
    </row>
    <row r="196">
      <c r="A196" s="15">
        <f>IF(N196="","",COUNT(N$9:N196))</f>
        <v/>
      </c>
      <c r="B196" s="15">
        <f>IF(P196="","",TEXT(INT(P196/($B$6*3600)),"00")&amp;":"&amp;TEXT(INT(MOD(P196,$B$6*3600)/($B$6*60)),"00")&amp;":"&amp;TEXT(INT(MOD(P196,$B$6*60)/$B$6),"00")&amp;":"&amp;TEXT(MOD(P196,$B$6),"00"))</f>
        <v/>
      </c>
      <c r="C196" s="16" t="n"/>
      <c r="D196" s="15">
        <f>IF(R196="","",IF(R196=0,"On time",IF(R196&gt;0,"Late ","Early ")&amp;TEXT(INT(ABS(R196)/($B$6*3600)),"00")&amp;":"&amp;TEXT(INT(MOD(ABS(R196),$B$6*3600)/($B$6*60)),"00")&amp;":"&amp;TEXT(INT(MOD(ABS(R196),$B$6*60)/$B$6),"00")&amp;":"&amp;TEXT(MOD(ABS(R196),$B$6),"00")))</f>
        <v/>
      </c>
      <c r="E196" s="17" t="n"/>
      <c r="F196" s="17" t="n"/>
      <c r="G196" s="17" t="n"/>
      <c r="H196" s="17" t="n"/>
      <c r="I196" s="18" t="n"/>
      <c r="J196" s="19" t="n"/>
      <c r="K196" s="15">
        <f>IF(N196="","",TEXT(INT(N196/($B$6*3600)),"00")&amp;":"&amp;TEXT(INT(MOD(N196,$B$6*3600)/($B$6*60)),"00")&amp;":"&amp;TEXT(INT(MOD(N196,$B$6*60)/$B$6),"00")&amp;":"&amp;TEXT(MOD(N196,$B$6),"00"))</f>
        <v/>
      </c>
      <c r="L196" s="17" t="n"/>
      <c r="N196">
        <f>IF(AND(I196="",J196=""),"",ROUND(I196*86400,0)*$B$6+N(J196))</f>
        <v/>
      </c>
      <c r="O196">
        <f>IF(N196="","",SUM(N$8:N195))</f>
        <v/>
      </c>
      <c r="P196">
        <f>IF(N196="","",MOD(ROUND($B$5*86400,0)*$B$6+O196,86400*$B$6))</f>
        <v/>
      </c>
      <c r="Q196">
        <f>IF(P196="","",INT(P196/($B$6*3600)))</f>
        <v/>
      </c>
      <c r="R196">
        <f>IF(OR(P196="",C196=""),"",MOD(P196-ROUND(MOD(C196,1)*86400,0)*$B$6+43200*$B$6,86400*$B$6)-43200*$B$6)</f>
        <v/>
      </c>
    </row>
    <row r="197">
      <c r="A197" s="15">
        <f>IF(N197="","",COUNT(N$9:N197))</f>
        <v/>
      </c>
      <c r="B197" s="15">
        <f>IF(P197="","",TEXT(INT(P197/($B$6*3600)),"00")&amp;":"&amp;TEXT(INT(MOD(P197,$B$6*3600)/($B$6*60)),"00")&amp;":"&amp;TEXT(INT(MOD(P197,$B$6*60)/$B$6),"00")&amp;":"&amp;TEXT(MOD(P197,$B$6),"00"))</f>
        <v/>
      </c>
      <c r="C197" s="16" t="n"/>
      <c r="D197" s="15">
        <f>IF(R197="","",IF(R197=0,"On time",IF(R197&gt;0,"Late ","Early ")&amp;TEXT(INT(ABS(R197)/($B$6*3600)),"00")&amp;":"&amp;TEXT(INT(MOD(ABS(R197),$B$6*3600)/($B$6*60)),"00")&amp;":"&amp;TEXT(INT(MOD(ABS(R197),$B$6*60)/$B$6),"00")&amp;":"&amp;TEXT(MOD(ABS(R197),$B$6),"00")))</f>
        <v/>
      </c>
      <c r="E197" s="17" t="n"/>
      <c r="F197" s="17" t="n"/>
      <c r="G197" s="17" t="n"/>
      <c r="H197" s="17" t="n"/>
      <c r="I197" s="18" t="n"/>
      <c r="J197" s="19" t="n"/>
      <c r="K197" s="15">
        <f>IF(N197="","",TEXT(INT(N197/($B$6*3600)),"00")&amp;":"&amp;TEXT(INT(MOD(N197,$B$6*3600)/($B$6*60)),"00")&amp;":"&amp;TEXT(INT(MOD(N197,$B$6*60)/$B$6),"00")&amp;":"&amp;TEXT(MOD(N197,$B$6),"00"))</f>
        <v/>
      </c>
      <c r="L197" s="17" t="n"/>
      <c r="N197">
        <f>IF(AND(I197="",J197=""),"",ROUND(I197*86400,0)*$B$6+N(J197))</f>
        <v/>
      </c>
      <c r="O197">
        <f>IF(N197="","",SUM(N$8:N196))</f>
        <v/>
      </c>
      <c r="P197">
        <f>IF(N197="","",MOD(ROUND($B$5*86400,0)*$B$6+O197,86400*$B$6))</f>
        <v/>
      </c>
      <c r="Q197">
        <f>IF(P197="","",INT(P197/($B$6*3600)))</f>
        <v/>
      </c>
      <c r="R197">
        <f>IF(OR(P197="",C197=""),"",MOD(P197-ROUND(MOD(C197,1)*86400,0)*$B$6+43200*$B$6,86400*$B$6)-43200*$B$6)</f>
        <v/>
      </c>
    </row>
    <row r="198">
      <c r="A198" s="15">
        <f>IF(N198="","",COUNT(N$9:N198))</f>
        <v/>
      </c>
      <c r="B198" s="15">
        <f>IF(P198="","",TEXT(INT(P198/($B$6*3600)),"00")&amp;":"&amp;TEXT(INT(MOD(P198,$B$6*3600)/($B$6*60)),"00")&amp;":"&amp;TEXT(INT(MOD(P198,$B$6*60)/$B$6),"00")&amp;":"&amp;TEXT(MOD(P198,$B$6),"00"))</f>
        <v/>
      </c>
      <c r="C198" s="16" t="n"/>
      <c r="D198" s="15">
        <f>IF(R198="","",IF(R198=0,"On time",IF(R198&gt;0,"Late ","Early ")&amp;TEXT(INT(ABS(R198)/($B$6*3600)),"00")&amp;":"&amp;TEXT(INT(MOD(ABS(R198),$B$6*3600)/($B$6*60)),"00")&amp;":"&amp;TEXT(INT(MOD(ABS(R198),$B$6*60)/$B$6),"00")&amp;":"&amp;TEXT(MOD(ABS(R198),$B$6),"00")))</f>
        <v/>
      </c>
      <c r="E198" s="17" t="n"/>
      <c r="F198" s="17" t="n"/>
      <c r="G198" s="17" t="n"/>
      <c r="H198" s="17" t="n"/>
      <c r="I198" s="18" t="n"/>
      <c r="J198" s="19" t="n"/>
      <c r="K198" s="15">
        <f>IF(N198="","",TEXT(INT(N198/($B$6*3600)),"00")&amp;":"&amp;TEXT(INT(MOD(N198,$B$6*3600)/($B$6*60)),"00")&amp;":"&amp;TEXT(INT(MOD(N198,$B$6*60)/$B$6),"00")&amp;":"&amp;TEXT(MOD(N198,$B$6),"00"))</f>
        <v/>
      </c>
      <c r="L198" s="17" t="n"/>
      <c r="N198">
        <f>IF(AND(I198="",J198=""),"",ROUND(I198*86400,0)*$B$6+N(J198))</f>
        <v/>
      </c>
      <c r="O198">
        <f>IF(N198="","",SUM(N$8:N197))</f>
        <v/>
      </c>
      <c r="P198">
        <f>IF(N198="","",MOD(ROUND($B$5*86400,0)*$B$6+O198,86400*$B$6))</f>
        <v/>
      </c>
      <c r="Q198">
        <f>IF(P198="","",INT(P198/($B$6*3600)))</f>
        <v/>
      </c>
      <c r="R198">
        <f>IF(OR(P198="",C198=""),"",MOD(P198-ROUND(MOD(C198,1)*86400,0)*$B$6+43200*$B$6,86400*$B$6)-43200*$B$6)</f>
        <v/>
      </c>
    </row>
    <row r="199">
      <c r="A199" s="15">
        <f>IF(N199="","",COUNT(N$9:N199))</f>
        <v/>
      </c>
      <c r="B199" s="15">
        <f>IF(P199="","",TEXT(INT(P199/($B$6*3600)),"00")&amp;":"&amp;TEXT(INT(MOD(P199,$B$6*3600)/($B$6*60)),"00")&amp;":"&amp;TEXT(INT(MOD(P199,$B$6*60)/$B$6),"00")&amp;":"&amp;TEXT(MOD(P199,$B$6),"00"))</f>
        <v/>
      </c>
      <c r="C199" s="16" t="n"/>
      <c r="D199" s="15">
        <f>IF(R199="","",IF(R199=0,"On time",IF(R199&gt;0,"Late ","Early ")&amp;TEXT(INT(ABS(R199)/($B$6*3600)),"00")&amp;":"&amp;TEXT(INT(MOD(ABS(R199),$B$6*3600)/($B$6*60)),"00")&amp;":"&amp;TEXT(INT(MOD(ABS(R199),$B$6*60)/$B$6),"00")&amp;":"&amp;TEXT(MOD(ABS(R199),$B$6),"00")))</f>
        <v/>
      </c>
      <c r="E199" s="17" t="n"/>
      <c r="F199" s="17" t="n"/>
      <c r="G199" s="17" t="n"/>
      <c r="H199" s="17" t="n"/>
      <c r="I199" s="18" t="n"/>
      <c r="J199" s="19" t="n"/>
      <c r="K199" s="15">
        <f>IF(N199="","",TEXT(INT(N199/($B$6*3600)),"00")&amp;":"&amp;TEXT(INT(MOD(N199,$B$6*3600)/($B$6*60)),"00")&amp;":"&amp;TEXT(INT(MOD(N199,$B$6*60)/$B$6),"00")&amp;":"&amp;TEXT(MOD(N199,$B$6),"00"))</f>
        <v/>
      </c>
      <c r="L199" s="17" t="n"/>
      <c r="N199">
        <f>IF(AND(I199="",J199=""),"",ROUND(I199*86400,0)*$B$6+N(J199))</f>
        <v/>
      </c>
      <c r="O199">
        <f>IF(N199="","",SUM(N$8:N198))</f>
        <v/>
      </c>
      <c r="P199">
        <f>IF(N199="","",MOD(ROUND($B$5*86400,0)*$B$6+O199,86400*$B$6))</f>
        <v/>
      </c>
      <c r="Q199">
        <f>IF(P199="","",INT(P199/($B$6*3600)))</f>
        <v/>
      </c>
      <c r="R199">
        <f>IF(OR(P199="",C199=""),"",MOD(P199-ROUND(MOD(C199,1)*86400,0)*$B$6+43200*$B$6,86400*$B$6)-43200*$B$6)</f>
        <v/>
      </c>
    </row>
    <row r="200">
      <c r="A200" s="15">
        <f>IF(N200="","",COUNT(N$9:N200))</f>
        <v/>
      </c>
      <c r="B200" s="15">
        <f>IF(P200="","",TEXT(INT(P200/($B$6*3600)),"00")&amp;":"&amp;TEXT(INT(MOD(P200,$B$6*3600)/($B$6*60)),"00")&amp;":"&amp;TEXT(INT(MOD(P200,$B$6*60)/$B$6),"00")&amp;":"&amp;TEXT(MOD(P200,$B$6),"00"))</f>
        <v/>
      </c>
      <c r="C200" s="16" t="n"/>
      <c r="D200" s="15">
        <f>IF(R200="","",IF(R200=0,"On time",IF(R200&gt;0,"Late ","Early ")&amp;TEXT(INT(ABS(R200)/($B$6*3600)),"00")&amp;":"&amp;TEXT(INT(MOD(ABS(R200),$B$6*3600)/($B$6*60)),"00")&amp;":"&amp;TEXT(INT(MOD(ABS(R200),$B$6*60)/$B$6),"00")&amp;":"&amp;TEXT(MOD(ABS(R200),$B$6),"00")))</f>
        <v/>
      </c>
      <c r="E200" s="17" t="n"/>
      <c r="F200" s="17" t="n"/>
      <c r="G200" s="17" t="n"/>
      <c r="H200" s="17" t="n"/>
      <c r="I200" s="18" t="n"/>
      <c r="J200" s="19" t="n"/>
      <c r="K200" s="15">
        <f>IF(N200="","",TEXT(INT(N200/($B$6*3600)),"00")&amp;":"&amp;TEXT(INT(MOD(N200,$B$6*3600)/($B$6*60)),"00")&amp;":"&amp;TEXT(INT(MOD(N200,$B$6*60)/$B$6),"00")&amp;":"&amp;TEXT(MOD(N200,$B$6),"00"))</f>
        <v/>
      </c>
      <c r="L200" s="17" t="n"/>
      <c r="N200">
        <f>IF(AND(I200="",J200=""),"",ROUND(I200*86400,0)*$B$6+N(J200))</f>
        <v/>
      </c>
      <c r="O200">
        <f>IF(N200="","",SUM(N$8:N199))</f>
        <v/>
      </c>
      <c r="P200">
        <f>IF(N200="","",MOD(ROUND($B$5*86400,0)*$B$6+O200,86400*$B$6))</f>
        <v/>
      </c>
      <c r="Q200">
        <f>IF(P200="","",INT(P200/($B$6*3600)))</f>
        <v/>
      </c>
      <c r="R200">
        <f>IF(OR(P200="",C200=""),"",MOD(P200-ROUND(MOD(C200,1)*86400,0)*$B$6+43200*$B$6,86400*$B$6)-43200*$B$6)</f>
        <v/>
      </c>
    </row>
    <row r="201">
      <c r="A201" s="15">
        <f>IF(N201="","",COUNT(N$9:N201))</f>
        <v/>
      </c>
      <c r="B201" s="15">
        <f>IF(P201="","",TEXT(INT(P201/($B$6*3600)),"00")&amp;":"&amp;TEXT(INT(MOD(P201,$B$6*3600)/($B$6*60)),"00")&amp;":"&amp;TEXT(INT(MOD(P201,$B$6*60)/$B$6),"00")&amp;":"&amp;TEXT(MOD(P201,$B$6),"00"))</f>
        <v/>
      </c>
      <c r="C201" s="16" t="n"/>
      <c r="D201" s="15">
        <f>IF(R201="","",IF(R201=0,"On time",IF(R201&gt;0,"Late ","Early ")&amp;TEXT(INT(ABS(R201)/($B$6*3600)),"00")&amp;":"&amp;TEXT(INT(MOD(ABS(R201),$B$6*3600)/($B$6*60)),"00")&amp;":"&amp;TEXT(INT(MOD(ABS(R201),$B$6*60)/$B$6),"00")&amp;":"&amp;TEXT(MOD(ABS(R201),$B$6),"00")))</f>
        <v/>
      </c>
      <c r="E201" s="17" t="n"/>
      <c r="F201" s="17" t="n"/>
      <c r="G201" s="17" t="n"/>
      <c r="H201" s="17" t="n"/>
      <c r="I201" s="18" t="n"/>
      <c r="J201" s="19" t="n"/>
      <c r="K201" s="15">
        <f>IF(N201="","",TEXT(INT(N201/($B$6*3600)),"00")&amp;":"&amp;TEXT(INT(MOD(N201,$B$6*3600)/($B$6*60)),"00")&amp;":"&amp;TEXT(INT(MOD(N201,$B$6*60)/$B$6),"00")&amp;":"&amp;TEXT(MOD(N201,$B$6),"00"))</f>
        <v/>
      </c>
      <c r="L201" s="17" t="n"/>
      <c r="N201">
        <f>IF(AND(I201="",J201=""),"",ROUND(I201*86400,0)*$B$6+N(J201))</f>
        <v/>
      </c>
      <c r="O201">
        <f>IF(N201="","",SUM(N$8:N200))</f>
        <v/>
      </c>
      <c r="P201">
        <f>IF(N201="","",MOD(ROUND($B$5*86400,0)*$B$6+O201,86400*$B$6))</f>
        <v/>
      </c>
      <c r="Q201">
        <f>IF(P201="","",INT(P201/($B$6*3600)))</f>
        <v/>
      </c>
      <c r="R201">
        <f>IF(OR(P201="",C201=""),"",MOD(P201-ROUND(MOD(C201,1)*86400,0)*$B$6+43200*$B$6,86400*$B$6)-43200*$B$6)</f>
        <v/>
      </c>
    </row>
    <row r="202">
      <c r="A202" s="15">
        <f>IF(N202="","",COUNT(N$9:N202))</f>
        <v/>
      </c>
      <c r="B202" s="15">
        <f>IF(P202="","",TEXT(INT(P202/($B$6*3600)),"00")&amp;":"&amp;TEXT(INT(MOD(P202,$B$6*3600)/($B$6*60)),"00")&amp;":"&amp;TEXT(INT(MOD(P202,$B$6*60)/$B$6),"00")&amp;":"&amp;TEXT(MOD(P202,$B$6),"00"))</f>
        <v/>
      </c>
      <c r="C202" s="16" t="n"/>
      <c r="D202" s="15">
        <f>IF(R202="","",IF(R202=0,"On time",IF(R202&gt;0,"Late ","Early ")&amp;TEXT(INT(ABS(R202)/($B$6*3600)),"00")&amp;":"&amp;TEXT(INT(MOD(ABS(R202),$B$6*3600)/($B$6*60)),"00")&amp;":"&amp;TEXT(INT(MOD(ABS(R202),$B$6*60)/$B$6),"00")&amp;":"&amp;TEXT(MOD(ABS(R202),$B$6),"00")))</f>
        <v/>
      </c>
      <c r="E202" s="17" t="n"/>
      <c r="F202" s="17" t="n"/>
      <c r="G202" s="17" t="n"/>
      <c r="H202" s="17" t="n"/>
      <c r="I202" s="18" t="n"/>
      <c r="J202" s="19" t="n"/>
      <c r="K202" s="15">
        <f>IF(N202="","",TEXT(INT(N202/($B$6*3600)),"00")&amp;":"&amp;TEXT(INT(MOD(N202,$B$6*3600)/($B$6*60)),"00")&amp;":"&amp;TEXT(INT(MOD(N202,$B$6*60)/$B$6),"00")&amp;":"&amp;TEXT(MOD(N202,$B$6),"00"))</f>
        <v/>
      </c>
      <c r="L202" s="17" t="n"/>
      <c r="N202">
        <f>IF(AND(I202="",J202=""),"",ROUND(I202*86400,0)*$B$6+N(J202))</f>
        <v/>
      </c>
      <c r="O202">
        <f>IF(N202="","",SUM(N$8:N201))</f>
        <v/>
      </c>
      <c r="P202">
        <f>IF(N202="","",MOD(ROUND($B$5*86400,0)*$B$6+O202,86400*$B$6))</f>
        <v/>
      </c>
      <c r="Q202">
        <f>IF(P202="","",INT(P202/($B$6*3600)))</f>
        <v/>
      </c>
      <c r="R202">
        <f>IF(OR(P202="",C202=""),"",MOD(P202-ROUND(MOD(C202,1)*86400,0)*$B$6+43200*$B$6,86400*$B$6)-43200*$B$6)</f>
        <v/>
      </c>
    </row>
    <row r="203">
      <c r="A203" s="15">
        <f>IF(N203="","",COUNT(N$9:N203))</f>
        <v/>
      </c>
      <c r="B203" s="15">
        <f>IF(P203="","",TEXT(INT(P203/($B$6*3600)),"00")&amp;":"&amp;TEXT(INT(MOD(P203,$B$6*3600)/($B$6*60)),"00")&amp;":"&amp;TEXT(INT(MOD(P203,$B$6*60)/$B$6),"00")&amp;":"&amp;TEXT(MOD(P203,$B$6),"00"))</f>
        <v/>
      </c>
      <c r="C203" s="16" t="n"/>
      <c r="D203" s="15">
        <f>IF(R203="","",IF(R203=0,"On time",IF(R203&gt;0,"Late ","Early ")&amp;TEXT(INT(ABS(R203)/($B$6*3600)),"00")&amp;":"&amp;TEXT(INT(MOD(ABS(R203),$B$6*3600)/($B$6*60)),"00")&amp;":"&amp;TEXT(INT(MOD(ABS(R203),$B$6*60)/$B$6),"00")&amp;":"&amp;TEXT(MOD(ABS(R203),$B$6),"00")))</f>
        <v/>
      </c>
      <c r="E203" s="17" t="n"/>
      <c r="F203" s="17" t="n"/>
      <c r="G203" s="17" t="n"/>
      <c r="H203" s="17" t="n"/>
      <c r="I203" s="18" t="n"/>
      <c r="J203" s="19" t="n"/>
      <c r="K203" s="15">
        <f>IF(N203="","",TEXT(INT(N203/($B$6*3600)),"00")&amp;":"&amp;TEXT(INT(MOD(N203,$B$6*3600)/($B$6*60)),"00")&amp;":"&amp;TEXT(INT(MOD(N203,$B$6*60)/$B$6),"00")&amp;":"&amp;TEXT(MOD(N203,$B$6),"00"))</f>
        <v/>
      </c>
      <c r="L203" s="17" t="n"/>
      <c r="N203">
        <f>IF(AND(I203="",J203=""),"",ROUND(I203*86400,0)*$B$6+N(J203))</f>
        <v/>
      </c>
      <c r="O203">
        <f>IF(N203="","",SUM(N$8:N202))</f>
        <v/>
      </c>
      <c r="P203">
        <f>IF(N203="","",MOD(ROUND($B$5*86400,0)*$B$6+O203,86400*$B$6))</f>
        <v/>
      </c>
      <c r="Q203">
        <f>IF(P203="","",INT(P203/($B$6*3600)))</f>
        <v/>
      </c>
      <c r="R203">
        <f>IF(OR(P203="",C203=""),"",MOD(P203-ROUND(MOD(C203,1)*86400,0)*$B$6+43200*$B$6,86400*$B$6)-43200*$B$6)</f>
        <v/>
      </c>
    </row>
    <row r="204">
      <c r="A204" s="15">
        <f>IF(N204="","",COUNT(N$9:N204))</f>
        <v/>
      </c>
      <c r="B204" s="15">
        <f>IF(P204="","",TEXT(INT(P204/($B$6*3600)),"00")&amp;":"&amp;TEXT(INT(MOD(P204,$B$6*3600)/($B$6*60)),"00")&amp;":"&amp;TEXT(INT(MOD(P204,$B$6*60)/$B$6),"00")&amp;":"&amp;TEXT(MOD(P204,$B$6),"00"))</f>
        <v/>
      </c>
      <c r="C204" s="16" t="n"/>
      <c r="D204" s="15">
        <f>IF(R204="","",IF(R204=0,"On time",IF(R204&gt;0,"Late ","Early ")&amp;TEXT(INT(ABS(R204)/($B$6*3600)),"00")&amp;":"&amp;TEXT(INT(MOD(ABS(R204),$B$6*3600)/($B$6*60)),"00")&amp;":"&amp;TEXT(INT(MOD(ABS(R204),$B$6*60)/$B$6),"00")&amp;":"&amp;TEXT(MOD(ABS(R204),$B$6),"00")))</f>
        <v/>
      </c>
      <c r="E204" s="17" t="n"/>
      <c r="F204" s="17" t="n"/>
      <c r="G204" s="17" t="n"/>
      <c r="H204" s="17" t="n"/>
      <c r="I204" s="18" t="n"/>
      <c r="J204" s="19" t="n"/>
      <c r="K204" s="15">
        <f>IF(N204="","",TEXT(INT(N204/($B$6*3600)),"00")&amp;":"&amp;TEXT(INT(MOD(N204,$B$6*3600)/($B$6*60)),"00")&amp;":"&amp;TEXT(INT(MOD(N204,$B$6*60)/$B$6),"00")&amp;":"&amp;TEXT(MOD(N204,$B$6),"00"))</f>
        <v/>
      </c>
      <c r="L204" s="17" t="n"/>
      <c r="N204">
        <f>IF(AND(I204="",J204=""),"",ROUND(I204*86400,0)*$B$6+N(J204))</f>
        <v/>
      </c>
      <c r="O204">
        <f>IF(N204="","",SUM(N$8:N203))</f>
        <v/>
      </c>
      <c r="P204">
        <f>IF(N204="","",MOD(ROUND($B$5*86400,0)*$B$6+O204,86400*$B$6))</f>
        <v/>
      </c>
      <c r="Q204">
        <f>IF(P204="","",INT(P204/($B$6*3600)))</f>
        <v/>
      </c>
      <c r="R204">
        <f>IF(OR(P204="",C204=""),"",MOD(P204-ROUND(MOD(C204,1)*86400,0)*$B$6+43200*$B$6,86400*$B$6)-43200*$B$6)</f>
        <v/>
      </c>
    </row>
    <row r="205">
      <c r="A205" s="15">
        <f>IF(N205="","",COUNT(N$9:N205))</f>
        <v/>
      </c>
      <c r="B205" s="15">
        <f>IF(P205="","",TEXT(INT(P205/($B$6*3600)),"00")&amp;":"&amp;TEXT(INT(MOD(P205,$B$6*3600)/($B$6*60)),"00")&amp;":"&amp;TEXT(INT(MOD(P205,$B$6*60)/$B$6),"00")&amp;":"&amp;TEXT(MOD(P205,$B$6),"00"))</f>
        <v/>
      </c>
      <c r="C205" s="16" t="n"/>
      <c r="D205" s="15">
        <f>IF(R205="","",IF(R205=0,"On time",IF(R205&gt;0,"Late ","Early ")&amp;TEXT(INT(ABS(R205)/($B$6*3600)),"00")&amp;":"&amp;TEXT(INT(MOD(ABS(R205),$B$6*3600)/($B$6*60)),"00")&amp;":"&amp;TEXT(INT(MOD(ABS(R205),$B$6*60)/$B$6),"00")&amp;":"&amp;TEXT(MOD(ABS(R205),$B$6),"00")))</f>
        <v/>
      </c>
      <c r="E205" s="17" t="n"/>
      <c r="F205" s="17" t="n"/>
      <c r="G205" s="17" t="n"/>
      <c r="H205" s="17" t="n"/>
      <c r="I205" s="18" t="n"/>
      <c r="J205" s="19" t="n"/>
      <c r="K205" s="15">
        <f>IF(N205="","",TEXT(INT(N205/($B$6*3600)),"00")&amp;":"&amp;TEXT(INT(MOD(N205,$B$6*3600)/($B$6*60)),"00")&amp;":"&amp;TEXT(INT(MOD(N205,$B$6*60)/$B$6),"00")&amp;":"&amp;TEXT(MOD(N205,$B$6),"00"))</f>
        <v/>
      </c>
      <c r="L205" s="17" t="n"/>
      <c r="N205">
        <f>IF(AND(I205="",J205=""),"",ROUND(I205*86400,0)*$B$6+N(J205))</f>
        <v/>
      </c>
      <c r="O205">
        <f>IF(N205="","",SUM(N$8:N204))</f>
        <v/>
      </c>
      <c r="P205">
        <f>IF(N205="","",MOD(ROUND($B$5*86400,0)*$B$6+O205,86400*$B$6))</f>
        <v/>
      </c>
      <c r="Q205">
        <f>IF(P205="","",INT(P205/($B$6*3600)))</f>
        <v/>
      </c>
      <c r="R205">
        <f>IF(OR(P205="",C205=""),"",MOD(P205-ROUND(MOD(C205,1)*86400,0)*$B$6+43200*$B$6,86400*$B$6)-43200*$B$6)</f>
        <v/>
      </c>
    </row>
    <row r="206">
      <c r="A206" s="15">
        <f>IF(N206="","",COUNT(N$9:N206))</f>
        <v/>
      </c>
      <c r="B206" s="15">
        <f>IF(P206="","",TEXT(INT(P206/($B$6*3600)),"00")&amp;":"&amp;TEXT(INT(MOD(P206,$B$6*3600)/($B$6*60)),"00")&amp;":"&amp;TEXT(INT(MOD(P206,$B$6*60)/$B$6),"00")&amp;":"&amp;TEXT(MOD(P206,$B$6),"00"))</f>
        <v/>
      </c>
      <c r="C206" s="16" t="n"/>
      <c r="D206" s="15">
        <f>IF(R206="","",IF(R206=0,"On time",IF(R206&gt;0,"Late ","Early ")&amp;TEXT(INT(ABS(R206)/($B$6*3600)),"00")&amp;":"&amp;TEXT(INT(MOD(ABS(R206),$B$6*3600)/($B$6*60)),"00")&amp;":"&amp;TEXT(INT(MOD(ABS(R206),$B$6*60)/$B$6),"00")&amp;":"&amp;TEXT(MOD(ABS(R206),$B$6),"00")))</f>
        <v/>
      </c>
      <c r="E206" s="17" t="n"/>
      <c r="F206" s="17" t="n"/>
      <c r="G206" s="17" t="n"/>
      <c r="H206" s="17" t="n"/>
      <c r="I206" s="18" t="n"/>
      <c r="J206" s="19" t="n"/>
      <c r="K206" s="15">
        <f>IF(N206="","",TEXT(INT(N206/($B$6*3600)),"00")&amp;":"&amp;TEXT(INT(MOD(N206,$B$6*3600)/($B$6*60)),"00")&amp;":"&amp;TEXT(INT(MOD(N206,$B$6*60)/$B$6),"00")&amp;":"&amp;TEXT(MOD(N206,$B$6),"00"))</f>
        <v/>
      </c>
      <c r="L206" s="17" t="n"/>
      <c r="N206">
        <f>IF(AND(I206="",J206=""),"",ROUND(I206*86400,0)*$B$6+N(J206))</f>
        <v/>
      </c>
      <c r="O206">
        <f>IF(N206="","",SUM(N$8:N205))</f>
        <v/>
      </c>
      <c r="P206">
        <f>IF(N206="","",MOD(ROUND($B$5*86400,0)*$B$6+O206,86400*$B$6))</f>
        <v/>
      </c>
      <c r="Q206">
        <f>IF(P206="","",INT(P206/($B$6*3600)))</f>
        <v/>
      </c>
      <c r="R206">
        <f>IF(OR(P206="",C206=""),"",MOD(P206-ROUND(MOD(C206,1)*86400,0)*$B$6+43200*$B$6,86400*$B$6)-43200*$B$6)</f>
        <v/>
      </c>
    </row>
    <row r="207">
      <c r="A207" s="15">
        <f>IF(N207="","",COUNT(N$9:N207))</f>
        <v/>
      </c>
      <c r="B207" s="15">
        <f>IF(P207="","",TEXT(INT(P207/($B$6*3600)),"00")&amp;":"&amp;TEXT(INT(MOD(P207,$B$6*3600)/($B$6*60)),"00")&amp;":"&amp;TEXT(INT(MOD(P207,$B$6*60)/$B$6),"00")&amp;":"&amp;TEXT(MOD(P207,$B$6),"00"))</f>
        <v/>
      </c>
      <c r="C207" s="16" t="n"/>
      <c r="D207" s="15">
        <f>IF(R207="","",IF(R207=0,"On time",IF(R207&gt;0,"Late ","Early ")&amp;TEXT(INT(ABS(R207)/($B$6*3600)),"00")&amp;":"&amp;TEXT(INT(MOD(ABS(R207),$B$6*3600)/($B$6*60)),"00")&amp;":"&amp;TEXT(INT(MOD(ABS(R207),$B$6*60)/$B$6),"00")&amp;":"&amp;TEXT(MOD(ABS(R207),$B$6),"00")))</f>
        <v/>
      </c>
      <c r="E207" s="17" t="n"/>
      <c r="F207" s="17" t="n"/>
      <c r="G207" s="17" t="n"/>
      <c r="H207" s="17" t="n"/>
      <c r="I207" s="18" t="n"/>
      <c r="J207" s="19" t="n"/>
      <c r="K207" s="15">
        <f>IF(N207="","",TEXT(INT(N207/($B$6*3600)),"00")&amp;":"&amp;TEXT(INT(MOD(N207,$B$6*3600)/($B$6*60)),"00")&amp;":"&amp;TEXT(INT(MOD(N207,$B$6*60)/$B$6),"00")&amp;":"&amp;TEXT(MOD(N207,$B$6),"00"))</f>
        <v/>
      </c>
      <c r="L207" s="17" t="n"/>
      <c r="N207">
        <f>IF(AND(I207="",J207=""),"",ROUND(I207*86400,0)*$B$6+N(J207))</f>
        <v/>
      </c>
      <c r="O207">
        <f>IF(N207="","",SUM(N$8:N206))</f>
        <v/>
      </c>
      <c r="P207">
        <f>IF(N207="","",MOD(ROUND($B$5*86400,0)*$B$6+O207,86400*$B$6))</f>
        <v/>
      </c>
      <c r="Q207">
        <f>IF(P207="","",INT(P207/($B$6*3600)))</f>
        <v/>
      </c>
      <c r="R207">
        <f>IF(OR(P207="",C207=""),"",MOD(P207-ROUND(MOD(C207,1)*86400,0)*$B$6+43200*$B$6,86400*$B$6)-43200*$B$6)</f>
        <v/>
      </c>
    </row>
    <row r="208">
      <c r="A208" s="15">
        <f>IF(N208="","",COUNT(N$9:N208))</f>
        <v/>
      </c>
      <c r="B208" s="15">
        <f>IF(P208="","",TEXT(INT(P208/($B$6*3600)),"00")&amp;":"&amp;TEXT(INT(MOD(P208,$B$6*3600)/($B$6*60)),"00")&amp;":"&amp;TEXT(INT(MOD(P208,$B$6*60)/$B$6),"00")&amp;":"&amp;TEXT(MOD(P208,$B$6),"00"))</f>
        <v/>
      </c>
      <c r="C208" s="16" t="n"/>
      <c r="D208" s="15">
        <f>IF(R208="","",IF(R208=0,"On time",IF(R208&gt;0,"Late ","Early ")&amp;TEXT(INT(ABS(R208)/($B$6*3600)),"00")&amp;":"&amp;TEXT(INT(MOD(ABS(R208),$B$6*3600)/($B$6*60)),"00")&amp;":"&amp;TEXT(INT(MOD(ABS(R208),$B$6*60)/$B$6),"00")&amp;":"&amp;TEXT(MOD(ABS(R208),$B$6),"00")))</f>
        <v/>
      </c>
      <c r="E208" s="17" t="n"/>
      <c r="F208" s="17" t="n"/>
      <c r="G208" s="17" t="n"/>
      <c r="H208" s="17" t="n"/>
      <c r="I208" s="18" t="n"/>
      <c r="J208" s="19" t="n"/>
      <c r="K208" s="15">
        <f>IF(N208="","",TEXT(INT(N208/($B$6*3600)),"00")&amp;":"&amp;TEXT(INT(MOD(N208,$B$6*3600)/($B$6*60)),"00")&amp;":"&amp;TEXT(INT(MOD(N208,$B$6*60)/$B$6),"00")&amp;":"&amp;TEXT(MOD(N208,$B$6),"00"))</f>
        <v/>
      </c>
      <c r="L208" s="17" t="n"/>
      <c r="N208">
        <f>IF(AND(I208="",J208=""),"",ROUND(I208*86400,0)*$B$6+N(J208))</f>
        <v/>
      </c>
      <c r="O208">
        <f>IF(N208="","",SUM(N$8:N207))</f>
        <v/>
      </c>
      <c r="P208">
        <f>IF(N208="","",MOD(ROUND($B$5*86400,0)*$B$6+O208,86400*$B$6))</f>
        <v/>
      </c>
      <c r="Q208">
        <f>IF(P208="","",INT(P208/($B$6*3600)))</f>
        <v/>
      </c>
      <c r="R208">
        <f>IF(OR(P208="",C208=""),"",MOD(P208-ROUND(MOD(C208,1)*86400,0)*$B$6+43200*$B$6,86400*$B$6)-43200*$B$6)</f>
        <v/>
      </c>
    </row>
    <row r="209">
      <c r="A209" s="15">
        <f>IF(N209="","",COUNT(N$9:N209))</f>
        <v/>
      </c>
      <c r="B209" s="15">
        <f>IF(P209="","",TEXT(INT(P209/($B$6*3600)),"00")&amp;":"&amp;TEXT(INT(MOD(P209,$B$6*3600)/($B$6*60)),"00")&amp;":"&amp;TEXT(INT(MOD(P209,$B$6*60)/$B$6),"00")&amp;":"&amp;TEXT(MOD(P209,$B$6),"00"))</f>
        <v/>
      </c>
      <c r="C209" s="16" t="n"/>
      <c r="D209" s="15">
        <f>IF(R209="","",IF(R209=0,"On time",IF(R209&gt;0,"Late ","Early ")&amp;TEXT(INT(ABS(R209)/($B$6*3600)),"00")&amp;":"&amp;TEXT(INT(MOD(ABS(R209),$B$6*3600)/($B$6*60)),"00")&amp;":"&amp;TEXT(INT(MOD(ABS(R209),$B$6*60)/$B$6),"00")&amp;":"&amp;TEXT(MOD(ABS(R209),$B$6),"00")))</f>
        <v/>
      </c>
      <c r="E209" s="17" t="n"/>
      <c r="F209" s="17" t="n"/>
      <c r="G209" s="17" t="n"/>
      <c r="H209" s="17" t="n"/>
      <c r="I209" s="18" t="n"/>
      <c r="J209" s="19" t="n"/>
      <c r="K209" s="15">
        <f>IF(N209="","",TEXT(INT(N209/($B$6*3600)),"00")&amp;":"&amp;TEXT(INT(MOD(N209,$B$6*3600)/($B$6*60)),"00")&amp;":"&amp;TEXT(INT(MOD(N209,$B$6*60)/$B$6),"00")&amp;":"&amp;TEXT(MOD(N209,$B$6),"00"))</f>
        <v/>
      </c>
      <c r="L209" s="17" t="n"/>
      <c r="N209">
        <f>IF(AND(I209="",J209=""),"",ROUND(I209*86400,0)*$B$6+N(J209))</f>
        <v/>
      </c>
      <c r="O209">
        <f>IF(N209="","",SUM(N$8:N208))</f>
        <v/>
      </c>
      <c r="P209">
        <f>IF(N209="","",MOD(ROUND($B$5*86400,0)*$B$6+O209,86400*$B$6))</f>
        <v/>
      </c>
      <c r="Q209">
        <f>IF(P209="","",INT(P209/($B$6*3600)))</f>
        <v/>
      </c>
      <c r="R209">
        <f>IF(OR(P209="",C209=""),"",MOD(P209-ROUND(MOD(C209,1)*86400,0)*$B$6+43200*$B$6,86400*$B$6)-43200*$B$6)</f>
        <v/>
      </c>
    </row>
    <row r="210">
      <c r="A210" s="15">
        <f>IF(N210="","",COUNT(N$9:N210))</f>
        <v/>
      </c>
      <c r="B210" s="15">
        <f>IF(P210="","",TEXT(INT(P210/($B$6*3600)),"00")&amp;":"&amp;TEXT(INT(MOD(P210,$B$6*3600)/($B$6*60)),"00")&amp;":"&amp;TEXT(INT(MOD(P210,$B$6*60)/$B$6),"00")&amp;":"&amp;TEXT(MOD(P210,$B$6),"00"))</f>
        <v/>
      </c>
      <c r="C210" s="16" t="n"/>
      <c r="D210" s="15">
        <f>IF(R210="","",IF(R210=0,"On time",IF(R210&gt;0,"Late ","Early ")&amp;TEXT(INT(ABS(R210)/($B$6*3600)),"00")&amp;":"&amp;TEXT(INT(MOD(ABS(R210),$B$6*3600)/($B$6*60)),"00")&amp;":"&amp;TEXT(INT(MOD(ABS(R210),$B$6*60)/$B$6),"00")&amp;":"&amp;TEXT(MOD(ABS(R210),$B$6),"00")))</f>
        <v/>
      </c>
      <c r="E210" s="17" t="n"/>
      <c r="F210" s="17" t="n"/>
      <c r="G210" s="17" t="n"/>
      <c r="H210" s="17" t="n"/>
      <c r="I210" s="18" t="n"/>
      <c r="J210" s="19" t="n"/>
      <c r="K210" s="15">
        <f>IF(N210="","",TEXT(INT(N210/($B$6*3600)),"00")&amp;":"&amp;TEXT(INT(MOD(N210,$B$6*3600)/($B$6*60)),"00")&amp;":"&amp;TEXT(INT(MOD(N210,$B$6*60)/$B$6),"00")&amp;":"&amp;TEXT(MOD(N210,$B$6),"00"))</f>
        <v/>
      </c>
      <c r="L210" s="17" t="n"/>
      <c r="N210">
        <f>IF(AND(I210="",J210=""),"",ROUND(I210*86400,0)*$B$6+N(J210))</f>
        <v/>
      </c>
      <c r="O210">
        <f>IF(N210="","",SUM(N$8:N209))</f>
        <v/>
      </c>
      <c r="P210">
        <f>IF(N210="","",MOD(ROUND($B$5*86400,0)*$B$6+O210,86400*$B$6))</f>
        <v/>
      </c>
      <c r="Q210">
        <f>IF(P210="","",INT(P210/($B$6*3600)))</f>
        <v/>
      </c>
      <c r="R210">
        <f>IF(OR(P210="",C210=""),"",MOD(P210-ROUND(MOD(C210,1)*86400,0)*$B$6+43200*$B$6,86400*$B$6)-43200*$B$6)</f>
        <v/>
      </c>
    </row>
    <row r="211">
      <c r="A211" s="15">
        <f>IF(N211="","",COUNT(N$9:N211))</f>
        <v/>
      </c>
      <c r="B211" s="15">
        <f>IF(P211="","",TEXT(INT(P211/($B$6*3600)),"00")&amp;":"&amp;TEXT(INT(MOD(P211,$B$6*3600)/($B$6*60)),"00")&amp;":"&amp;TEXT(INT(MOD(P211,$B$6*60)/$B$6),"00")&amp;":"&amp;TEXT(MOD(P211,$B$6),"00"))</f>
        <v/>
      </c>
      <c r="C211" s="16" t="n"/>
      <c r="D211" s="15">
        <f>IF(R211="","",IF(R211=0,"On time",IF(R211&gt;0,"Late ","Early ")&amp;TEXT(INT(ABS(R211)/($B$6*3600)),"00")&amp;":"&amp;TEXT(INT(MOD(ABS(R211),$B$6*3600)/($B$6*60)),"00")&amp;":"&amp;TEXT(INT(MOD(ABS(R211),$B$6*60)/$B$6),"00")&amp;":"&amp;TEXT(MOD(ABS(R211),$B$6),"00")))</f>
        <v/>
      </c>
      <c r="E211" s="17" t="n"/>
      <c r="F211" s="17" t="n"/>
      <c r="G211" s="17" t="n"/>
      <c r="H211" s="17" t="n"/>
      <c r="I211" s="18" t="n"/>
      <c r="J211" s="19" t="n"/>
      <c r="K211" s="15">
        <f>IF(N211="","",TEXT(INT(N211/($B$6*3600)),"00")&amp;":"&amp;TEXT(INT(MOD(N211,$B$6*3600)/($B$6*60)),"00")&amp;":"&amp;TEXT(INT(MOD(N211,$B$6*60)/$B$6),"00")&amp;":"&amp;TEXT(MOD(N211,$B$6),"00"))</f>
        <v/>
      </c>
      <c r="L211" s="17" t="n"/>
      <c r="N211">
        <f>IF(AND(I211="",J211=""),"",ROUND(I211*86400,0)*$B$6+N(J211))</f>
        <v/>
      </c>
      <c r="O211">
        <f>IF(N211="","",SUM(N$8:N210))</f>
        <v/>
      </c>
      <c r="P211">
        <f>IF(N211="","",MOD(ROUND($B$5*86400,0)*$B$6+O211,86400*$B$6))</f>
        <v/>
      </c>
      <c r="Q211">
        <f>IF(P211="","",INT(P211/($B$6*3600)))</f>
        <v/>
      </c>
      <c r="R211">
        <f>IF(OR(P211="",C211=""),"",MOD(P211-ROUND(MOD(C211,1)*86400,0)*$B$6+43200*$B$6,86400*$B$6)-43200*$B$6)</f>
        <v/>
      </c>
    </row>
    <row r="212">
      <c r="A212" s="15">
        <f>IF(N212="","",COUNT(N$9:N212))</f>
        <v/>
      </c>
      <c r="B212" s="15">
        <f>IF(P212="","",TEXT(INT(P212/($B$6*3600)),"00")&amp;":"&amp;TEXT(INT(MOD(P212,$B$6*3600)/($B$6*60)),"00")&amp;":"&amp;TEXT(INT(MOD(P212,$B$6*60)/$B$6),"00")&amp;":"&amp;TEXT(MOD(P212,$B$6),"00"))</f>
        <v/>
      </c>
      <c r="C212" s="16" t="n"/>
      <c r="D212" s="15">
        <f>IF(R212="","",IF(R212=0,"On time",IF(R212&gt;0,"Late ","Early ")&amp;TEXT(INT(ABS(R212)/($B$6*3600)),"00")&amp;":"&amp;TEXT(INT(MOD(ABS(R212),$B$6*3600)/($B$6*60)),"00")&amp;":"&amp;TEXT(INT(MOD(ABS(R212),$B$6*60)/$B$6),"00")&amp;":"&amp;TEXT(MOD(ABS(R212),$B$6),"00")))</f>
        <v/>
      </c>
      <c r="E212" s="17" t="n"/>
      <c r="F212" s="17" t="n"/>
      <c r="G212" s="17" t="n"/>
      <c r="H212" s="17" t="n"/>
      <c r="I212" s="18" t="n"/>
      <c r="J212" s="19" t="n"/>
      <c r="K212" s="15">
        <f>IF(N212="","",TEXT(INT(N212/($B$6*3600)),"00")&amp;":"&amp;TEXT(INT(MOD(N212,$B$6*3600)/($B$6*60)),"00")&amp;":"&amp;TEXT(INT(MOD(N212,$B$6*60)/$B$6),"00")&amp;":"&amp;TEXT(MOD(N212,$B$6),"00"))</f>
        <v/>
      </c>
      <c r="L212" s="17" t="n"/>
      <c r="N212">
        <f>IF(AND(I212="",J212=""),"",ROUND(I212*86400,0)*$B$6+N(J212))</f>
        <v/>
      </c>
      <c r="O212">
        <f>IF(N212="","",SUM(N$8:N211))</f>
        <v/>
      </c>
      <c r="P212">
        <f>IF(N212="","",MOD(ROUND($B$5*86400,0)*$B$6+O212,86400*$B$6))</f>
        <v/>
      </c>
      <c r="Q212">
        <f>IF(P212="","",INT(P212/($B$6*3600)))</f>
        <v/>
      </c>
      <c r="R212">
        <f>IF(OR(P212="",C212=""),"",MOD(P212-ROUND(MOD(C212,1)*86400,0)*$B$6+43200*$B$6,86400*$B$6)-43200*$B$6)</f>
        <v/>
      </c>
    </row>
    <row r="213">
      <c r="A213" s="15">
        <f>IF(N213="","",COUNT(N$9:N213))</f>
        <v/>
      </c>
      <c r="B213" s="15">
        <f>IF(P213="","",TEXT(INT(P213/($B$6*3600)),"00")&amp;":"&amp;TEXT(INT(MOD(P213,$B$6*3600)/($B$6*60)),"00")&amp;":"&amp;TEXT(INT(MOD(P213,$B$6*60)/$B$6),"00")&amp;":"&amp;TEXT(MOD(P213,$B$6),"00"))</f>
        <v/>
      </c>
      <c r="C213" s="16" t="n"/>
      <c r="D213" s="15">
        <f>IF(R213="","",IF(R213=0,"On time",IF(R213&gt;0,"Late ","Early ")&amp;TEXT(INT(ABS(R213)/($B$6*3600)),"00")&amp;":"&amp;TEXT(INT(MOD(ABS(R213),$B$6*3600)/($B$6*60)),"00")&amp;":"&amp;TEXT(INT(MOD(ABS(R213),$B$6*60)/$B$6),"00")&amp;":"&amp;TEXT(MOD(ABS(R213),$B$6),"00")))</f>
        <v/>
      </c>
      <c r="E213" s="17" t="n"/>
      <c r="F213" s="17" t="n"/>
      <c r="G213" s="17" t="n"/>
      <c r="H213" s="17" t="n"/>
      <c r="I213" s="18" t="n"/>
      <c r="J213" s="19" t="n"/>
      <c r="K213" s="15">
        <f>IF(N213="","",TEXT(INT(N213/($B$6*3600)),"00")&amp;":"&amp;TEXT(INT(MOD(N213,$B$6*3600)/($B$6*60)),"00")&amp;":"&amp;TEXT(INT(MOD(N213,$B$6*60)/$B$6),"00")&amp;":"&amp;TEXT(MOD(N213,$B$6),"00"))</f>
        <v/>
      </c>
      <c r="L213" s="17" t="n"/>
      <c r="N213">
        <f>IF(AND(I213="",J213=""),"",ROUND(I213*86400,0)*$B$6+N(J213))</f>
        <v/>
      </c>
      <c r="O213">
        <f>IF(N213="","",SUM(N$8:N212))</f>
        <v/>
      </c>
      <c r="P213">
        <f>IF(N213="","",MOD(ROUND($B$5*86400,0)*$B$6+O213,86400*$B$6))</f>
        <v/>
      </c>
      <c r="Q213">
        <f>IF(P213="","",INT(P213/($B$6*3600)))</f>
        <v/>
      </c>
      <c r="R213">
        <f>IF(OR(P213="",C213=""),"",MOD(P213-ROUND(MOD(C213,1)*86400,0)*$B$6+43200*$B$6,86400*$B$6)-43200*$B$6)</f>
        <v/>
      </c>
    </row>
    <row r="214">
      <c r="A214" s="15">
        <f>IF(N214="","",COUNT(N$9:N214))</f>
        <v/>
      </c>
      <c r="B214" s="15">
        <f>IF(P214="","",TEXT(INT(P214/($B$6*3600)),"00")&amp;":"&amp;TEXT(INT(MOD(P214,$B$6*3600)/($B$6*60)),"00")&amp;":"&amp;TEXT(INT(MOD(P214,$B$6*60)/$B$6),"00")&amp;":"&amp;TEXT(MOD(P214,$B$6),"00"))</f>
        <v/>
      </c>
      <c r="C214" s="16" t="n"/>
      <c r="D214" s="15">
        <f>IF(R214="","",IF(R214=0,"On time",IF(R214&gt;0,"Late ","Early ")&amp;TEXT(INT(ABS(R214)/($B$6*3600)),"00")&amp;":"&amp;TEXT(INT(MOD(ABS(R214),$B$6*3600)/($B$6*60)),"00")&amp;":"&amp;TEXT(INT(MOD(ABS(R214),$B$6*60)/$B$6),"00")&amp;":"&amp;TEXT(MOD(ABS(R214),$B$6),"00")))</f>
        <v/>
      </c>
      <c r="E214" s="17" t="n"/>
      <c r="F214" s="17" t="n"/>
      <c r="G214" s="17" t="n"/>
      <c r="H214" s="17" t="n"/>
      <c r="I214" s="18" t="n"/>
      <c r="J214" s="19" t="n"/>
      <c r="K214" s="15">
        <f>IF(N214="","",TEXT(INT(N214/($B$6*3600)),"00")&amp;":"&amp;TEXT(INT(MOD(N214,$B$6*3600)/($B$6*60)),"00")&amp;":"&amp;TEXT(INT(MOD(N214,$B$6*60)/$B$6),"00")&amp;":"&amp;TEXT(MOD(N214,$B$6),"00"))</f>
        <v/>
      </c>
      <c r="L214" s="17" t="n"/>
      <c r="N214">
        <f>IF(AND(I214="",J214=""),"",ROUND(I214*86400,0)*$B$6+N(J214))</f>
        <v/>
      </c>
      <c r="O214">
        <f>IF(N214="","",SUM(N$8:N213))</f>
        <v/>
      </c>
      <c r="P214">
        <f>IF(N214="","",MOD(ROUND($B$5*86400,0)*$B$6+O214,86400*$B$6))</f>
        <v/>
      </c>
      <c r="Q214">
        <f>IF(P214="","",INT(P214/($B$6*3600)))</f>
        <v/>
      </c>
      <c r="R214">
        <f>IF(OR(P214="",C214=""),"",MOD(P214-ROUND(MOD(C214,1)*86400,0)*$B$6+43200*$B$6,86400*$B$6)-43200*$B$6)</f>
        <v/>
      </c>
    </row>
    <row r="215">
      <c r="A215" s="15">
        <f>IF(N215="","",COUNT(N$9:N215))</f>
        <v/>
      </c>
      <c r="B215" s="15">
        <f>IF(P215="","",TEXT(INT(P215/($B$6*3600)),"00")&amp;":"&amp;TEXT(INT(MOD(P215,$B$6*3600)/($B$6*60)),"00")&amp;":"&amp;TEXT(INT(MOD(P215,$B$6*60)/$B$6),"00")&amp;":"&amp;TEXT(MOD(P215,$B$6),"00"))</f>
        <v/>
      </c>
      <c r="C215" s="16" t="n"/>
      <c r="D215" s="15">
        <f>IF(R215="","",IF(R215=0,"On time",IF(R215&gt;0,"Late ","Early ")&amp;TEXT(INT(ABS(R215)/($B$6*3600)),"00")&amp;":"&amp;TEXT(INT(MOD(ABS(R215),$B$6*3600)/($B$6*60)),"00")&amp;":"&amp;TEXT(INT(MOD(ABS(R215),$B$6*60)/$B$6),"00")&amp;":"&amp;TEXT(MOD(ABS(R215),$B$6),"00")))</f>
        <v/>
      </c>
      <c r="E215" s="17" t="n"/>
      <c r="F215" s="17" t="n"/>
      <c r="G215" s="17" t="n"/>
      <c r="H215" s="17" t="n"/>
      <c r="I215" s="18" t="n"/>
      <c r="J215" s="19" t="n"/>
      <c r="K215" s="15">
        <f>IF(N215="","",TEXT(INT(N215/($B$6*3600)),"00")&amp;":"&amp;TEXT(INT(MOD(N215,$B$6*3600)/($B$6*60)),"00")&amp;":"&amp;TEXT(INT(MOD(N215,$B$6*60)/$B$6),"00")&amp;":"&amp;TEXT(MOD(N215,$B$6),"00"))</f>
        <v/>
      </c>
      <c r="L215" s="17" t="n"/>
      <c r="N215">
        <f>IF(AND(I215="",J215=""),"",ROUND(I215*86400,0)*$B$6+N(J215))</f>
        <v/>
      </c>
      <c r="O215">
        <f>IF(N215="","",SUM(N$8:N214))</f>
        <v/>
      </c>
      <c r="P215">
        <f>IF(N215="","",MOD(ROUND($B$5*86400,0)*$B$6+O215,86400*$B$6))</f>
        <v/>
      </c>
      <c r="Q215">
        <f>IF(P215="","",INT(P215/($B$6*3600)))</f>
        <v/>
      </c>
      <c r="R215">
        <f>IF(OR(P215="",C215=""),"",MOD(P215-ROUND(MOD(C215,1)*86400,0)*$B$6+43200*$B$6,86400*$B$6)-43200*$B$6)</f>
        <v/>
      </c>
    </row>
    <row r="216">
      <c r="A216" s="15">
        <f>IF(N216="","",COUNT(N$9:N216))</f>
        <v/>
      </c>
      <c r="B216" s="15">
        <f>IF(P216="","",TEXT(INT(P216/($B$6*3600)),"00")&amp;":"&amp;TEXT(INT(MOD(P216,$B$6*3600)/($B$6*60)),"00")&amp;":"&amp;TEXT(INT(MOD(P216,$B$6*60)/$B$6),"00")&amp;":"&amp;TEXT(MOD(P216,$B$6),"00"))</f>
        <v/>
      </c>
      <c r="C216" s="16" t="n"/>
      <c r="D216" s="15">
        <f>IF(R216="","",IF(R216=0,"On time",IF(R216&gt;0,"Late ","Early ")&amp;TEXT(INT(ABS(R216)/($B$6*3600)),"00")&amp;":"&amp;TEXT(INT(MOD(ABS(R216),$B$6*3600)/($B$6*60)),"00")&amp;":"&amp;TEXT(INT(MOD(ABS(R216),$B$6*60)/$B$6),"00")&amp;":"&amp;TEXT(MOD(ABS(R216),$B$6),"00")))</f>
        <v/>
      </c>
      <c r="E216" s="17" t="n"/>
      <c r="F216" s="17" t="n"/>
      <c r="G216" s="17" t="n"/>
      <c r="H216" s="17" t="n"/>
      <c r="I216" s="18" t="n"/>
      <c r="J216" s="19" t="n"/>
      <c r="K216" s="15">
        <f>IF(N216="","",TEXT(INT(N216/($B$6*3600)),"00")&amp;":"&amp;TEXT(INT(MOD(N216,$B$6*3600)/($B$6*60)),"00")&amp;":"&amp;TEXT(INT(MOD(N216,$B$6*60)/$B$6),"00")&amp;":"&amp;TEXT(MOD(N216,$B$6),"00"))</f>
        <v/>
      </c>
      <c r="L216" s="17" t="n"/>
      <c r="N216">
        <f>IF(AND(I216="",J216=""),"",ROUND(I216*86400,0)*$B$6+N(J216))</f>
        <v/>
      </c>
      <c r="O216">
        <f>IF(N216="","",SUM(N$8:N215))</f>
        <v/>
      </c>
      <c r="P216">
        <f>IF(N216="","",MOD(ROUND($B$5*86400,0)*$B$6+O216,86400*$B$6))</f>
        <v/>
      </c>
      <c r="Q216">
        <f>IF(P216="","",INT(P216/($B$6*3600)))</f>
        <v/>
      </c>
      <c r="R216">
        <f>IF(OR(P216="",C216=""),"",MOD(P216-ROUND(MOD(C216,1)*86400,0)*$B$6+43200*$B$6,86400*$B$6)-43200*$B$6)</f>
        <v/>
      </c>
    </row>
    <row r="217">
      <c r="A217" s="15">
        <f>IF(N217="","",COUNT(N$9:N217))</f>
        <v/>
      </c>
      <c r="B217" s="15">
        <f>IF(P217="","",TEXT(INT(P217/($B$6*3600)),"00")&amp;":"&amp;TEXT(INT(MOD(P217,$B$6*3600)/($B$6*60)),"00")&amp;":"&amp;TEXT(INT(MOD(P217,$B$6*60)/$B$6),"00")&amp;":"&amp;TEXT(MOD(P217,$B$6),"00"))</f>
        <v/>
      </c>
      <c r="C217" s="16" t="n"/>
      <c r="D217" s="15">
        <f>IF(R217="","",IF(R217=0,"On time",IF(R217&gt;0,"Late ","Early ")&amp;TEXT(INT(ABS(R217)/($B$6*3600)),"00")&amp;":"&amp;TEXT(INT(MOD(ABS(R217),$B$6*3600)/($B$6*60)),"00")&amp;":"&amp;TEXT(INT(MOD(ABS(R217),$B$6*60)/$B$6),"00")&amp;":"&amp;TEXT(MOD(ABS(R217),$B$6),"00")))</f>
        <v/>
      </c>
      <c r="E217" s="17" t="n"/>
      <c r="F217" s="17" t="n"/>
      <c r="G217" s="17" t="n"/>
      <c r="H217" s="17" t="n"/>
      <c r="I217" s="18" t="n"/>
      <c r="J217" s="19" t="n"/>
      <c r="K217" s="15">
        <f>IF(N217="","",TEXT(INT(N217/($B$6*3600)),"00")&amp;":"&amp;TEXT(INT(MOD(N217,$B$6*3600)/($B$6*60)),"00")&amp;":"&amp;TEXT(INT(MOD(N217,$B$6*60)/$B$6),"00")&amp;":"&amp;TEXT(MOD(N217,$B$6),"00"))</f>
        <v/>
      </c>
      <c r="L217" s="17" t="n"/>
      <c r="N217">
        <f>IF(AND(I217="",J217=""),"",ROUND(I217*86400,0)*$B$6+N(J217))</f>
        <v/>
      </c>
      <c r="O217">
        <f>IF(N217="","",SUM(N$8:N216))</f>
        <v/>
      </c>
      <c r="P217">
        <f>IF(N217="","",MOD(ROUND($B$5*86400,0)*$B$6+O217,86400*$B$6))</f>
        <v/>
      </c>
      <c r="Q217">
        <f>IF(P217="","",INT(P217/($B$6*3600)))</f>
        <v/>
      </c>
      <c r="R217">
        <f>IF(OR(P217="",C217=""),"",MOD(P217-ROUND(MOD(C217,1)*86400,0)*$B$6+43200*$B$6,86400*$B$6)-43200*$B$6)</f>
        <v/>
      </c>
    </row>
    <row r="218">
      <c r="A218" s="15">
        <f>IF(N218="","",COUNT(N$9:N218))</f>
        <v/>
      </c>
      <c r="B218" s="15">
        <f>IF(P218="","",TEXT(INT(P218/($B$6*3600)),"00")&amp;":"&amp;TEXT(INT(MOD(P218,$B$6*3600)/($B$6*60)),"00")&amp;":"&amp;TEXT(INT(MOD(P218,$B$6*60)/$B$6),"00")&amp;":"&amp;TEXT(MOD(P218,$B$6),"00"))</f>
        <v/>
      </c>
      <c r="C218" s="16" t="n"/>
      <c r="D218" s="15">
        <f>IF(R218="","",IF(R218=0,"On time",IF(R218&gt;0,"Late ","Early ")&amp;TEXT(INT(ABS(R218)/($B$6*3600)),"00")&amp;":"&amp;TEXT(INT(MOD(ABS(R218),$B$6*3600)/($B$6*60)),"00")&amp;":"&amp;TEXT(INT(MOD(ABS(R218),$B$6*60)/$B$6),"00")&amp;":"&amp;TEXT(MOD(ABS(R218),$B$6),"00")))</f>
        <v/>
      </c>
      <c r="E218" s="17" t="n"/>
      <c r="F218" s="17" t="n"/>
      <c r="G218" s="17" t="n"/>
      <c r="H218" s="17" t="n"/>
      <c r="I218" s="18" t="n"/>
      <c r="J218" s="19" t="n"/>
      <c r="K218" s="15">
        <f>IF(N218="","",TEXT(INT(N218/($B$6*3600)),"00")&amp;":"&amp;TEXT(INT(MOD(N218,$B$6*3600)/($B$6*60)),"00")&amp;":"&amp;TEXT(INT(MOD(N218,$B$6*60)/$B$6),"00")&amp;":"&amp;TEXT(MOD(N218,$B$6),"00"))</f>
        <v/>
      </c>
      <c r="L218" s="17" t="n"/>
      <c r="N218">
        <f>IF(AND(I218="",J218=""),"",ROUND(I218*86400,0)*$B$6+N(J218))</f>
        <v/>
      </c>
      <c r="O218">
        <f>IF(N218="","",SUM(N$8:N217))</f>
        <v/>
      </c>
      <c r="P218">
        <f>IF(N218="","",MOD(ROUND($B$5*86400,0)*$B$6+O218,86400*$B$6))</f>
        <v/>
      </c>
      <c r="Q218">
        <f>IF(P218="","",INT(P218/($B$6*3600)))</f>
        <v/>
      </c>
      <c r="R218">
        <f>IF(OR(P218="",C218=""),"",MOD(P218-ROUND(MOD(C218,1)*86400,0)*$B$6+43200*$B$6,86400*$B$6)-43200*$B$6)</f>
        <v/>
      </c>
    </row>
    <row r="219">
      <c r="A219" s="15">
        <f>IF(N219="","",COUNT(N$9:N219))</f>
        <v/>
      </c>
      <c r="B219" s="15">
        <f>IF(P219="","",TEXT(INT(P219/($B$6*3600)),"00")&amp;":"&amp;TEXT(INT(MOD(P219,$B$6*3600)/($B$6*60)),"00")&amp;":"&amp;TEXT(INT(MOD(P219,$B$6*60)/$B$6),"00")&amp;":"&amp;TEXT(MOD(P219,$B$6),"00"))</f>
        <v/>
      </c>
      <c r="C219" s="16" t="n"/>
      <c r="D219" s="15">
        <f>IF(R219="","",IF(R219=0,"On time",IF(R219&gt;0,"Late ","Early ")&amp;TEXT(INT(ABS(R219)/($B$6*3600)),"00")&amp;":"&amp;TEXT(INT(MOD(ABS(R219),$B$6*3600)/($B$6*60)),"00")&amp;":"&amp;TEXT(INT(MOD(ABS(R219),$B$6*60)/$B$6),"00")&amp;":"&amp;TEXT(MOD(ABS(R219),$B$6),"00")))</f>
        <v/>
      </c>
      <c r="E219" s="17" t="n"/>
      <c r="F219" s="17" t="n"/>
      <c r="G219" s="17" t="n"/>
      <c r="H219" s="17" t="n"/>
      <c r="I219" s="18" t="n"/>
      <c r="J219" s="19" t="n"/>
      <c r="K219" s="15">
        <f>IF(N219="","",TEXT(INT(N219/($B$6*3600)),"00")&amp;":"&amp;TEXT(INT(MOD(N219,$B$6*3600)/($B$6*60)),"00")&amp;":"&amp;TEXT(INT(MOD(N219,$B$6*60)/$B$6),"00")&amp;":"&amp;TEXT(MOD(N219,$B$6),"00"))</f>
        <v/>
      </c>
      <c r="L219" s="17" t="n"/>
      <c r="N219">
        <f>IF(AND(I219="",J219=""),"",ROUND(I219*86400,0)*$B$6+N(J219))</f>
        <v/>
      </c>
      <c r="O219">
        <f>IF(N219="","",SUM(N$8:N218))</f>
        <v/>
      </c>
      <c r="P219">
        <f>IF(N219="","",MOD(ROUND($B$5*86400,0)*$B$6+O219,86400*$B$6))</f>
        <v/>
      </c>
      <c r="Q219">
        <f>IF(P219="","",INT(P219/($B$6*3600)))</f>
        <v/>
      </c>
      <c r="R219">
        <f>IF(OR(P219="",C219=""),"",MOD(P219-ROUND(MOD(C219,1)*86400,0)*$B$6+43200*$B$6,86400*$B$6)-43200*$B$6)</f>
        <v/>
      </c>
    </row>
    <row r="220">
      <c r="A220" s="15">
        <f>IF(N220="","",COUNT(N$9:N220))</f>
        <v/>
      </c>
      <c r="B220" s="15">
        <f>IF(P220="","",TEXT(INT(P220/($B$6*3600)),"00")&amp;":"&amp;TEXT(INT(MOD(P220,$B$6*3600)/($B$6*60)),"00")&amp;":"&amp;TEXT(INT(MOD(P220,$B$6*60)/$B$6),"00")&amp;":"&amp;TEXT(MOD(P220,$B$6),"00"))</f>
        <v/>
      </c>
      <c r="C220" s="16" t="n"/>
      <c r="D220" s="15">
        <f>IF(R220="","",IF(R220=0,"On time",IF(R220&gt;0,"Late ","Early ")&amp;TEXT(INT(ABS(R220)/($B$6*3600)),"00")&amp;":"&amp;TEXT(INT(MOD(ABS(R220),$B$6*3600)/($B$6*60)),"00")&amp;":"&amp;TEXT(INT(MOD(ABS(R220),$B$6*60)/$B$6),"00")&amp;":"&amp;TEXT(MOD(ABS(R220),$B$6),"00")))</f>
        <v/>
      </c>
      <c r="E220" s="17" t="n"/>
      <c r="F220" s="17" t="n"/>
      <c r="G220" s="17" t="n"/>
      <c r="H220" s="17" t="n"/>
      <c r="I220" s="18" t="n"/>
      <c r="J220" s="19" t="n"/>
      <c r="K220" s="15">
        <f>IF(N220="","",TEXT(INT(N220/($B$6*3600)),"00")&amp;":"&amp;TEXT(INT(MOD(N220,$B$6*3600)/($B$6*60)),"00")&amp;":"&amp;TEXT(INT(MOD(N220,$B$6*60)/$B$6),"00")&amp;":"&amp;TEXT(MOD(N220,$B$6),"00"))</f>
        <v/>
      </c>
      <c r="L220" s="17" t="n"/>
      <c r="N220">
        <f>IF(AND(I220="",J220=""),"",ROUND(I220*86400,0)*$B$6+N(J220))</f>
        <v/>
      </c>
      <c r="O220">
        <f>IF(N220="","",SUM(N$8:N219))</f>
        <v/>
      </c>
      <c r="P220">
        <f>IF(N220="","",MOD(ROUND($B$5*86400,0)*$B$6+O220,86400*$B$6))</f>
        <v/>
      </c>
      <c r="Q220">
        <f>IF(P220="","",INT(P220/($B$6*3600)))</f>
        <v/>
      </c>
      <c r="R220">
        <f>IF(OR(P220="",C220=""),"",MOD(P220-ROUND(MOD(C220,1)*86400,0)*$B$6+43200*$B$6,86400*$B$6)-43200*$B$6)</f>
        <v/>
      </c>
    </row>
    <row r="221">
      <c r="A221" s="15">
        <f>IF(N221="","",COUNT(N$9:N221))</f>
        <v/>
      </c>
      <c r="B221" s="15">
        <f>IF(P221="","",TEXT(INT(P221/($B$6*3600)),"00")&amp;":"&amp;TEXT(INT(MOD(P221,$B$6*3600)/($B$6*60)),"00")&amp;":"&amp;TEXT(INT(MOD(P221,$B$6*60)/$B$6),"00")&amp;":"&amp;TEXT(MOD(P221,$B$6),"00"))</f>
        <v/>
      </c>
      <c r="C221" s="16" t="n"/>
      <c r="D221" s="15">
        <f>IF(R221="","",IF(R221=0,"On time",IF(R221&gt;0,"Late ","Early ")&amp;TEXT(INT(ABS(R221)/($B$6*3600)),"00")&amp;":"&amp;TEXT(INT(MOD(ABS(R221),$B$6*3600)/($B$6*60)),"00")&amp;":"&amp;TEXT(INT(MOD(ABS(R221),$B$6*60)/$B$6),"00")&amp;":"&amp;TEXT(MOD(ABS(R221),$B$6),"00")))</f>
        <v/>
      </c>
      <c r="E221" s="17" t="n"/>
      <c r="F221" s="17" t="n"/>
      <c r="G221" s="17" t="n"/>
      <c r="H221" s="17" t="n"/>
      <c r="I221" s="18" t="n"/>
      <c r="J221" s="19" t="n"/>
      <c r="K221" s="15">
        <f>IF(N221="","",TEXT(INT(N221/($B$6*3600)),"00")&amp;":"&amp;TEXT(INT(MOD(N221,$B$6*3600)/($B$6*60)),"00")&amp;":"&amp;TEXT(INT(MOD(N221,$B$6*60)/$B$6),"00")&amp;":"&amp;TEXT(MOD(N221,$B$6),"00"))</f>
        <v/>
      </c>
      <c r="L221" s="17" t="n"/>
      <c r="N221">
        <f>IF(AND(I221="",J221=""),"",ROUND(I221*86400,0)*$B$6+N(J221))</f>
        <v/>
      </c>
      <c r="O221">
        <f>IF(N221="","",SUM(N$8:N220))</f>
        <v/>
      </c>
      <c r="P221">
        <f>IF(N221="","",MOD(ROUND($B$5*86400,0)*$B$6+O221,86400*$B$6))</f>
        <v/>
      </c>
      <c r="Q221">
        <f>IF(P221="","",INT(P221/($B$6*3600)))</f>
        <v/>
      </c>
      <c r="R221">
        <f>IF(OR(P221="",C221=""),"",MOD(P221-ROUND(MOD(C221,1)*86400,0)*$B$6+43200*$B$6,86400*$B$6)-43200*$B$6)</f>
        <v/>
      </c>
    </row>
    <row r="222">
      <c r="A222" s="15">
        <f>IF(N222="","",COUNT(N$9:N222))</f>
        <v/>
      </c>
      <c r="B222" s="15">
        <f>IF(P222="","",TEXT(INT(P222/($B$6*3600)),"00")&amp;":"&amp;TEXT(INT(MOD(P222,$B$6*3600)/($B$6*60)),"00")&amp;":"&amp;TEXT(INT(MOD(P222,$B$6*60)/$B$6),"00")&amp;":"&amp;TEXT(MOD(P222,$B$6),"00"))</f>
        <v/>
      </c>
      <c r="C222" s="16" t="n"/>
      <c r="D222" s="15">
        <f>IF(R222="","",IF(R222=0,"On time",IF(R222&gt;0,"Late ","Early ")&amp;TEXT(INT(ABS(R222)/($B$6*3600)),"00")&amp;":"&amp;TEXT(INT(MOD(ABS(R222),$B$6*3600)/($B$6*60)),"00")&amp;":"&amp;TEXT(INT(MOD(ABS(R222),$B$6*60)/$B$6),"00")&amp;":"&amp;TEXT(MOD(ABS(R222),$B$6),"00")))</f>
        <v/>
      </c>
      <c r="E222" s="17" t="n"/>
      <c r="F222" s="17" t="n"/>
      <c r="G222" s="17" t="n"/>
      <c r="H222" s="17" t="n"/>
      <c r="I222" s="18" t="n"/>
      <c r="J222" s="19" t="n"/>
      <c r="K222" s="15">
        <f>IF(N222="","",TEXT(INT(N222/($B$6*3600)),"00")&amp;":"&amp;TEXT(INT(MOD(N222,$B$6*3600)/($B$6*60)),"00")&amp;":"&amp;TEXT(INT(MOD(N222,$B$6*60)/$B$6),"00")&amp;":"&amp;TEXT(MOD(N222,$B$6),"00"))</f>
        <v/>
      </c>
      <c r="L222" s="17" t="n"/>
      <c r="N222">
        <f>IF(AND(I222="",J222=""),"",ROUND(I222*86400,0)*$B$6+N(J222))</f>
        <v/>
      </c>
      <c r="O222">
        <f>IF(N222="","",SUM(N$8:N221))</f>
        <v/>
      </c>
      <c r="P222">
        <f>IF(N222="","",MOD(ROUND($B$5*86400,0)*$B$6+O222,86400*$B$6))</f>
        <v/>
      </c>
      <c r="Q222">
        <f>IF(P222="","",INT(P222/($B$6*3600)))</f>
        <v/>
      </c>
      <c r="R222">
        <f>IF(OR(P222="",C222=""),"",MOD(P222-ROUND(MOD(C222,1)*86400,0)*$B$6+43200*$B$6,86400*$B$6)-43200*$B$6)</f>
        <v/>
      </c>
    </row>
    <row r="223">
      <c r="A223" s="15">
        <f>IF(N223="","",COUNT(N$9:N223))</f>
        <v/>
      </c>
      <c r="B223" s="15">
        <f>IF(P223="","",TEXT(INT(P223/($B$6*3600)),"00")&amp;":"&amp;TEXT(INT(MOD(P223,$B$6*3600)/($B$6*60)),"00")&amp;":"&amp;TEXT(INT(MOD(P223,$B$6*60)/$B$6),"00")&amp;":"&amp;TEXT(MOD(P223,$B$6),"00"))</f>
        <v/>
      </c>
      <c r="C223" s="16" t="n"/>
      <c r="D223" s="15">
        <f>IF(R223="","",IF(R223=0,"On time",IF(R223&gt;0,"Late ","Early ")&amp;TEXT(INT(ABS(R223)/($B$6*3600)),"00")&amp;":"&amp;TEXT(INT(MOD(ABS(R223),$B$6*3600)/($B$6*60)),"00")&amp;":"&amp;TEXT(INT(MOD(ABS(R223),$B$6*60)/$B$6),"00")&amp;":"&amp;TEXT(MOD(ABS(R223),$B$6),"00")))</f>
        <v/>
      </c>
      <c r="E223" s="17" t="n"/>
      <c r="F223" s="17" t="n"/>
      <c r="G223" s="17" t="n"/>
      <c r="H223" s="17" t="n"/>
      <c r="I223" s="18" t="n"/>
      <c r="J223" s="19" t="n"/>
      <c r="K223" s="15">
        <f>IF(N223="","",TEXT(INT(N223/($B$6*3600)),"00")&amp;":"&amp;TEXT(INT(MOD(N223,$B$6*3600)/($B$6*60)),"00")&amp;":"&amp;TEXT(INT(MOD(N223,$B$6*60)/$B$6),"00")&amp;":"&amp;TEXT(MOD(N223,$B$6),"00"))</f>
        <v/>
      </c>
      <c r="L223" s="17" t="n"/>
      <c r="N223">
        <f>IF(AND(I223="",J223=""),"",ROUND(I223*86400,0)*$B$6+N(J223))</f>
        <v/>
      </c>
      <c r="O223">
        <f>IF(N223="","",SUM(N$8:N222))</f>
        <v/>
      </c>
      <c r="P223">
        <f>IF(N223="","",MOD(ROUND($B$5*86400,0)*$B$6+O223,86400*$B$6))</f>
        <v/>
      </c>
      <c r="Q223">
        <f>IF(P223="","",INT(P223/($B$6*3600)))</f>
        <v/>
      </c>
      <c r="R223">
        <f>IF(OR(P223="",C223=""),"",MOD(P223-ROUND(MOD(C223,1)*86400,0)*$B$6+43200*$B$6,86400*$B$6)-43200*$B$6)</f>
        <v/>
      </c>
    </row>
    <row r="224">
      <c r="A224" s="15">
        <f>IF(N224="","",COUNT(N$9:N224))</f>
        <v/>
      </c>
      <c r="B224" s="15">
        <f>IF(P224="","",TEXT(INT(P224/($B$6*3600)),"00")&amp;":"&amp;TEXT(INT(MOD(P224,$B$6*3600)/($B$6*60)),"00")&amp;":"&amp;TEXT(INT(MOD(P224,$B$6*60)/$B$6),"00")&amp;":"&amp;TEXT(MOD(P224,$B$6),"00"))</f>
        <v/>
      </c>
      <c r="C224" s="16" t="n"/>
      <c r="D224" s="15">
        <f>IF(R224="","",IF(R224=0,"On time",IF(R224&gt;0,"Late ","Early ")&amp;TEXT(INT(ABS(R224)/($B$6*3600)),"00")&amp;":"&amp;TEXT(INT(MOD(ABS(R224),$B$6*3600)/($B$6*60)),"00")&amp;":"&amp;TEXT(INT(MOD(ABS(R224),$B$6*60)/$B$6),"00")&amp;":"&amp;TEXT(MOD(ABS(R224),$B$6),"00")))</f>
        <v/>
      </c>
      <c r="E224" s="17" t="n"/>
      <c r="F224" s="17" t="n"/>
      <c r="G224" s="17" t="n"/>
      <c r="H224" s="17" t="n"/>
      <c r="I224" s="18" t="n"/>
      <c r="J224" s="19" t="n"/>
      <c r="K224" s="15">
        <f>IF(N224="","",TEXT(INT(N224/($B$6*3600)),"00")&amp;":"&amp;TEXT(INT(MOD(N224,$B$6*3600)/($B$6*60)),"00")&amp;":"&amp;TEXT(INT(MOD(N224,$B$6*60)/$B$6),"00")&amp;":"&amp;TEXT(MOD(N224,$B$6),"00"))</f>
        <v/>
      </c>
      <c r="L224" s="17" t="n"/>
      <c r="N224">
        <f>IF(AND(I224="",J224=""),"",ROUND(I224*86400,0)*$B$6+N(J224))</f>
        <v/>
      </c>
      <c r="O224">
        <f>IF(N224="","",SUM(N$8:N223))</f>
        <v/>
      </c>
      <c r="P224">
        <f>IF(N224="","",MOD(ROUND($B$5*86400,0)*$B$6+O224,86400*$B$6))</f>
        <v/>
      </c>
      <c r="Q224">
        <f>IF(P224="","",INT(P224/($B$6*3600)))</f>
        <v/>
      </c>
      <c r="R224">
        <f>IF(OR(P224="",C224=""),"",MOD(P224-ROUND(MOD(C224,1)*86400,0)*$B$6+43200*$B$6,86400*$B$6)-43200*$B$6)</f>
        <v/>
      </c>
    </row>
    <row r="225">
      <c r="A225" s="15">
        <f>IF(N225="","",COUNT(N$9:N225))</f>
        <v/>
      </c>
      <c r="B225" s="15">
        <f>IF(P225="","",TEXT(INT(P225/($B$6*3600)),"00")&amp;":"&amp;TEXT(INT(MOD(P225,$B$6*3600)/($B$6*60)),"00")&amp;":"&amp;TEXT(INT(MOD(P225,$B$6*60)/$B$6),"00")&amp;":"&amp;TEXT(MOD(P225,$B$6),"00"))</f>
        <v/>
      </c>
      <c r="C225" s="16" t="n"/>
      <c r="D225" s="15">
        <f>IF(R225="","",IF(R225=0,"On time",IF(R225&gt;0,"Late ","Early ")&amp;TEXT(INT(ABS(R225)/($B$6*3600)),"00")&amp;":"&amp;TEXT(INT(MOD(ABS(R225),$B$6*3600)/($B$6*60)),"00")&amp;":"&amp;TEXT(INT(MOD(ABS(R225),$B$6*60)/$B$6),"00")&amp;":"&amp;TEXT(MOD(ABS(R225),$B$6),"00")))</f>
        <v/>
      </c>
      <c r="E225" s="17" t="n"/>
      <c r="F225" s="17" t="n"/>
      <c r="G225" s="17" t="n"/>
      <c r="H225" s="17" t="n"/>
      <c r="I225" s="18" t="n"/>
      <c r="J225" s="19" t="n"/>
      <c r="K225" s="15">
        <f>IF(N225="","",TEXT(INT(N225/($B$6*3600)),"00")&amp;":"&amp;TEXT(INT(MOD(N225,$B$6*3600)/($B$6*60)),"00")&amp;":"&amp;TEXT(INT(MOD(N225,$B$6*60)/$B$6),"00")&amp;":"&amp;TEXT(MOD(N225,$B$6),"00"))</f>
        <v/>
      </c>
      <c r="L225" s="17" t="n"/>
      <c r="N225">
        <f>IF(AND(I225="",J225=""),"",ROUND(I225*86400,0)*$B$6+N(J225))</f>
        <v/>
      </c>
      <c r="O225">
        <f>IF(N225="","",SUM(N$8:N224))</f>
        <v/>
      </c>
      <c r="P225">
        <f>IF(N225="","",MOD(ROUND($B$5*86400,0)*$B$6+O225,86400*$B$6))</f>
        <v/>
      </c>
      <c r="Q225">
        <f>IF(P225="","",INT(P225/($B$6*3600)))</f>
        <v/>
      </c>
      <c r="R225">
        <f>IF(OR(P225="",C225=""),"",MOD(P225-ROUND(MOD(C225,1)*86400,0)*$B$6+43200*$B$6,86400*$B$6)-43200*$B$6)</f>
        <v/>
      </c>
    </row>
    <row r="226">
      <c r="A226" s="15">
        <f>IF(N226="","",COUNT(N$9:N226))</f>
        <v/>
      </c>
      <c r="B226" s="15">
        <f>IF(P226="","",TEXT(INT(P226/($B$6*3600)),"00")&amp;":"&amp;TEXT(INT(MOD(P226,$B$6*3600)/($B$6*60)),"00")&amp;":"&amp;TEXT(INT(MOD(P226,$B$6*60)/$B$6),"00")&amp;":"&amp;TEXT(MOD(P226,$B$6),"00"))</f>
        <v/>
      </c>
      <c r="C226" s="16" t="n"/>
      <c r="D226" s="15">
        <f>IF(R226="","",IF(R226=0,"On time",IF(R226&gt;0,"Late ","Early ")&amp;TEXT(INT(ABS(R226)/($B$6*3600)),"00")&amp;":"&amp;TEXT(INT(MOD(ABS(R226),$B$6*3600)/($B$6*60)),"00")&amp;":"&amp;TEXT(INT(MOD(ABS(R226),$B$6*60)/$B$6),"00")&amp;":"&amp;TEXT(MOD(ABS(R226),$B$6),"00")))</f>
        <v/>
      </c>
      <c r="E226" s="17" t="n"/>
      <c r="F226" s="17" t="n"/>
      <c r="G226" s="17" t="n"/>
      <c r="H226" s="17" t="n"/>
      <c r="I226" s="18" t="n"/>
      <c r="J226" s="19" t="n"/>
      <c r="K226" s="15">
        <f>IF(N226="","",TEXT(INT(N226/($B$6*3600)),"00")&amp;":"&amp;TEXT(INT(MOD(N226,$B$6*3600)/($B$6*60)),"00")&amp;":"&amp;TEXT(INT(MOD(N226,$B$6*60)/$B$6),"00")&amp;":"&amp;TEXT(MOD(N226,$B$6),"00"))</f>
        <v/>
      </c>
      <c r="L226" s="17" t="n"/>
      <c r="N226">
        <f>IF(AND(I226="",J226=""),"",ROUND(I226*86400,0)*$B$6+N(J226))</f>
        <v/>
      </c>
      <c r="O226">
        <f>IF(N226="","",SUM(N$8:N225))</f>
        <v/>
      </c>
      <c r="P226">
        <f>IF(N226="","",MOD(ROUND($B$5*86400,0)*$B$6+O226,86400*$B$6))</f>
        <v/>
      </c>
      <c r="Q226">
        <f>IF(P226="","",INT(P226/($B$6*3600)))</f>
        <v/>
      </c>
      <c r="R226">
        <f>IF(OR(P226="",C226=""),"",MOD(P226-ROUND(MOD(C226,1)*86400,0)*$B$6+43200*$B$6,86400*$B$6)-43200*$B$6)</f>
        <v/>
      </c>
    </row>
    <row r="227">
      <c r="A227" s="15">
        <f>IF(N227="","",COUNT(N$9:N227))</f>
        <v/>
      </c>
      <c r="B227" s="15">
        <f>IF(P227="","",TEXT(INT(P227/($B$6*3600)),"00")&amp;":"&amp;TEXT(INT(MOD(P227,$B$6*3600)/($B$6*60)),"00")&amp;":"&amp;TEXT(INT(MOD(P227,$B$6*60)/$B$6),"00")&amp;":"&amp;TEXT(MOD(P227,$B$6),"00"))</f>
        <v/>
      </c>
      <c r="C227" s="16" t="n"/>
      <c r="D227" s="15">
        <f>IF(R227="","",IF(R227=0,"On time",IF(R227&gt;0,"Late ","Early ")&amp;TEXT(INT(ABS(R227)/($B$6*3600)),"00")&amp;":"&amp;TEXT(INT(MOD(ABS(R227),$B$6*3600)/($B$6*60)),"00")&amp;":"&amp;TEXT(INT(MOD(ABS(R227),$B$6*60)/$B$6),"00")&amp;":"&amp;TEXT(MOD(ABS(R227),$B$6),"00")))</f>
        <v/>
      </c>
      <c r="E227" s="17" t="n"/>
      <c r="F227" s="17" t="n"/>
      <c r="G227" s="17" t="n"/>
      <c r="H227" s="17" t="n"/>
      <c r="I227" s="18" t="n"/>
      <c r="J227" s="19" t="n"/>
      <c r="K227" s="15">
        <f>IF(N227="","",TEXT(INT(N227/($B$6*3600)),"00")&amp;":"&amp;TEXT(INT(MOD(N227,$B$6*3600)/($B$6*60)),"00")&amp;":"&amp;TEXT(INT(MOD(N227,$B$6*60)/$B$6),"00")&amp;":"&amp;TEXT(MOD(N227,$B$6),"00"))</f>
        <v/>
      </c>
      <c r="L227" s="17" t="n"/>
      <c r="N227">
        <f>IF(AND(I227="",J227=""),"",ROUND(I227*86400,0)*$B$6+N(J227))</f>
        <v/>
      </c>
      <c r="O227">
        <f>IF(N227="","",SUM(N$8:N226))</f>
        <v/>
      </c>
      <c r="P227">
        <f>IF(N227="","",MOD(ROUND($B$5*86400,0)*$B$6+O227,86400*$B$6))</f>
        <v/>
      </c>
      <c r="Q227">
        <f>IF(P227="","",INT(P227/($B$6*3600)))</f>
        <v/>
      </c>
      <c r="R227">
        <f>IF(OR(P227="",C227=""),"",MOD(P227-ROUND(MOD(C227,1)*86400,0)*$B$6+43200*$B$6,86400*$B$6)-43200*$B$6)</f>
        <v/>
      </c>
    </row>
    <row r="228">
      <c r="A228" s="15">
        <f>IF(N228="","",COUNT(N$9:N228))</f>
        <v/>
      </c>
      <c r="B228" s="15">
        <f>IF(P228="","",TEXT(INT(P228/($B$6*3600)),"00")&amp;":"&amp;TEXT(INT(MOD(P228,$B$6*3600)/($B$6*60)),"00")&amp;":"&amp;TEXT(INT(MOD(P228,$B$6*60)/$B$6),"00")&amp;":"&amp;TEXT(MOD(P228,$B$6),"00"))</f>
        <v/>
      </c>
      <c r="C228" s="16" t="n"/>
      <c r="D228" s="15">
        <f>IF(R228="","",IF(R228=0,"On time",IF(R228&gt;0,"Late ","Early ")&amp;TEXT(INT(ABS(R228)/($B$6*3600)),"00")&amp;":"&amp;TEXT(INT(MOD(ABS(R228),$B$6*3600)/($B$6*60)),"00")&amp;":"&amp;TEXT(INT(MOD(ABS(R228),$B$6*60)/$B$6),"00")&amp;":"&amp;TEXT(MOD(ABS(R228),$B$6),"00")))</f>
        <v/>
      </c>
      <c r="E228" s="17" t="n"/>
      <c r="F228" s="17" t="n"/>
      <c r="G228" s="17" t="n"/>
      <c r="H228" s="17" t="n"/>
      <c r="I228" s="18" t="n"/>
      <c r="J228" s="19" t="n"/>
      <c r="K228" s="15">
        <f>IF(N228="","",TEXT(INT(N228/($B$6*3600)),"00")&amp;":"&amp;TEXT(INT(MOD(N228,$B$6*3600)/($B$6*60)),"00")&amp;":"&amp;TEXT(INT(MOD(N228,$B$6*60)/$B$6),"00")&amp;":"&amp;TEXT(MOD(N228,$B$6),"00"))</f>
        <v/>
      </c>
      <c r="L228" s="17" t="n"/>
      <c r="N228">
        <f>IF(AND(I228="",J228=""),"",ROUND(I228*86400,0)*$B$6+N(J228))</f>
        <v/>
      </c>
      <c r="O228">
        <f>IF(N228="","",SUM(N$8:N227))</f>
        <v/>
      </c>
      <c r="P228">
        <f>IF(N228="","",MOD(ROUND($B$5*86400,0)*$B$6+O228,86400*$B$6))</f>
        <v/>
      </c>
      <c r="Q228">
        <f>IF(P228="","",INT(P228/($B$6*3600)))</f>
        <v/>
      </c>
      <c r="R228">
        <f>IF(OR(P228="",C228=""),"",MOD(P228-ROUND(MOD(C228,1)*86400,0)*$B$6+43200*$B$6,86400*$B$6)-43200*$B$6)</f>
        <v/>
      </c>
    </row>
    <row r="229">
      <c r="A229" s="15">
        <f>IF(N229="","",COUNT(N$9:N229))</f>
        <v/>
      </c>
      <c r="B229" s="15">
        <f>IF(P229="","",TEXT(INT(P229/($B$6*3600)),"00")&amp;":"&amp;TEXT(INT(MOD(P229,$B$6*3600)/($B$6*60)),"00")&amp;":"&amp;TEXT(INT(MOD(P229,$B$6*60)/$B$6),"00")&amp;":"&amp;TEXT(MOD(P229,$B$6),"00"))</f>
        <v/>
      </c>
      <c r="C229" s="16" t="n"/>
      <c r="D229" s="15">
        <f>IF(R229="","",IF(R229=0,"On time",IF(R229&gt;0,"Late ","Early ")&amp;TEXT(INT(ABS(R229)/($B$6*3600)),"00")&amp;":"&amp;TEXT(INT(MOD(ABS(R229),$B$6*3600)/($B$6*60)),"00")&amp;":"&amp;TEXT(INT(MOD(ABS(R229),$B$6*60)/$B$6),"00")&amp;":"&amp;TEXT(MOD(ABS(R229),$B$6),"00")))</f>
        <v/>
      </c>
      <c r="E229" s="17" t="n"/>
      <c r="F229" s="17" t="n"/>
      <c r="G229" s="17" t="n"/>
      <c r="H229" s="17" t="n"/>
      <c r="I229" s="18" t="n"/>
      <c r="J229" s="19" t="n"/>
      <c r="K229" s="15">
        <f>IF(N229="","",TEXT(INT(N229/($B$6*3600)),"00")&amp;":"&amp;TEXT(INT(MOD(N229,$B$6*3600)/($B$6*60)),"00")&amp;":"&amp;TEXT(INT(MOD(N229,$B$6*60)/$B$6),"00")&amp;":"&amp;TEXT(MOD(N229,$B$6),"00"))</f>
        <v/>
      </c>
      <c r="L229" s="17" t="n"/>
      <c r="N229">
        <f>IF(AND(I229="",J229=""),"",ROUND(I229*86400,0)*$B$6+N(J229))</f>
        <v/>
      </c>
      <c r="O229">
        <f>IF(N229="","",SUM(N$8:N228))</f>
        <v/>
      </c>
      <c r="P229">
        <f>IF(N229="","",MOD(ROUND($B$5*86400,0)*$B$6+O229,86400*$B$6))</f>
        <v/>
      </c>
      <c r="Q229">
        <f>IF(P229="","",INT(P229/($B$6*3600)))</f>
        <v/>
      </c>
      <c r="R229">
        <f>IF(OR(P229="",C229=""),"",MOD(P229-ROUND(MOD(C229,1)*86400,0)*$B$6+43200*$B$6,86400*$B$6)-43200*$B$6)</f>
        <v/>
      </c>
    </row>
    <row r="230">
      <c r="A230" s="15">
        <f>IF(N230="","",COUNT(N$9:N230))</f>
        <v/>
      </c>
      <c r="B230" s="15">
        <f>IF(P230="","",TEXT(INT(P230/($B$6*3600)),"00")&amp;":"&amp;TEXT(INT(MOD(P230,$B$6*3600)/($B$6*60)),"00")&amp;":"&amp;TEXT(INT(MOD(P230,$B$6*60)/$B$6),"00")&amp;":"&amp;TEXT(MOD(P230,$B$6),"00"))</f>
        <v/>
      </c>
      <c r="C230" s="16" t="n"/>
      <c r="D230" s="15">
        <f>IF(R230="","",IF(R230=0,"On time",IF(R230&gt;0,"Late ","Early ")&amp;TEXT(INT(ABS(R230)/($B$6*3600)),"00")&amp;":"&amp;TEXT(INT(MOD(ABS(R230),$B$6*3600)/($B$6*60)),"00")&amp;":"&amp;TEXT(INT(MOD(ABS(R230),$B$6*60)/$B$6),"00")&amp;":"&amp;TEXT(MOD(ABS(R230),$B$6),"00")))</f>
        <v/>
      </c>
      <c r="E230" s="17" t="n"/>
      <c r="F230" s="17" t="n"/>
      <c r="G230" s="17" t="n"/>
      <c r="H230" s="17" t="n"/>
      <c r="I230" s="18" t="n"/>
      <c r="J230" s="19" t="n"/>
      <c r="K230" s="15">
        <f>IF(N230="","",TEXT(INT(N230/($B$6*3600)),"00")&amp;":"&amp;TEXT(INT(MOD(N230,$B$6*3600)/($B$6*60)),"00")&amp;":"&amp;TEXT(INT(MOD(N230,$B$6*60)/$B$6),"00")&amp;":"&amp;TEXT(MOD(N230,$B$6),"00"))</f>
        <v/>
      </c>
      <c r="L230" s="17" t="n"/>
      <c r="N230">
        <f>IF(AND(I230="",J230=""),"",ROUND(I230*86400,0)*$B$6+N(J230))</f>
        <v/>
      </c>
      <c r="O230">
        <f>IF(N230="","",SUM(N$8:N229))</f>
        <v/>
      </c>
      <c r="P230">
        <f>IF(N230="","",MOD(ROUND($B$5*86400,0)*$B$6+O230,86400*$B$6))</f>
        <v/>
      </c>
      <c r="Q230">
        <f>IF(P230="","",INT(P230/($B$6*3600)))</f>
        <v/>
      </c>
      <c r="R230">
        <f>IF(OR(P230="",C230=""),"",MOD(P230-ROUND(MOD(C230,1)*86400,0)*$B$6+43200*$B$6,86400*$B$6)-43200*$B$6)</f>
        <v/>
      </c>
    </row>
    <row r="231">
      <c r="A231" s="15">
        <f>IF(N231="","",COUNT(N$9:N231))</f>
        <v/>
      </c>
      <c r="B231" s="15">
        <f>IF(P231="","",TEXT(INT(P231/($B$6*3600)),"00")&amp;":"&amp;TEXT(INT(MOD(P231,$B$6*3600)/($B$6*60)),"00")&amp;":"&amp;TEXT(INT(MOD(P231,$B$6*60)/$B$6),"00")&amp;":"&amp;TEXT(MOD(P231,$B$6),"00"))</f>
        <v/>
      </c>
      <c r="C231" s="16" t="n"/>
      <c r="D231" s="15">
        <f>IF(R231="","",IF(R231=0,"On time",IF(R231&gt;0,"Late ","Early ")&amp;TEXT(INT(ABS(R231)/($B$6*3600)),"00")&amp;":"&amp;TEXT(INT(MOD(ABS(R231),$B$6*3600)/($B$6*60)),"00")&amp;":"&amp;TEXT(INT(MOD(ABS(R231),$B$6*60)/$B$6),"00")&amp;":"&amp;TEXT(MOD(ABS(R231),$B$6),"00")))</f>
        <v/>
      </c>
      <c r="E231" s="17" t="n"/>
      <c r="F231" s="17" t="n"/>
      <c r="G231" s="17" t="n"/>
      <c r="H231" s="17" t="n"/>
      <c r="I231" s="18" t="n"/>
      <c r="J231" s="19" t="n"/>
      <c r="K231" s="15">
        <f>IF(N231="","",TEXT(INT(N231/($B$6*3600)),"00")&amp;":"&amp;TEXT(INT(MOD(N231,$B$6*3600)/($B$6*60)),"00")&amp;":"&amp;TEXT(INT(MOD(N231,$B$6*60)/$B$6),"00")&amp;":"&amp;TEXT(MOD(N231,$B$6),"00"))</f>
        <v/>
      </c>
      <c r="L231" s="17" t="n"/>
      <c r="N231">
        <f>IF(AND(I231="",J231=""),"",ROUND(I231*86400,0)*$B$6+N(J231))</f>
        <v/>
      </c>
      <c r="O231">
        <f>IF(N231="","",SUM(N$8:N230))</f>
        <v/>
      </c>
      <c r="P231">
        <f>IF(N231="","",MOD(ROUND($B$5*86400,0)*$B$6+O231,86400*$B$6))</f>
        <v/>
      </c>
      <c r="Q231">
        <f>IF(P231="","",INT(P231/($B$6*3600)))</f>
        <v/>
      </c>
      <c r="R231">
        <f>IF(OR(P231="",C231=""),"",MOD(P231-ROUND(MOD(C231,1)*86400,0)*$B$6+43200*$B$6,86400*$B$6)-43200*$B$6)</f>
        <v/>
      </c>
    </row>
    <row r="232">
      <c r="A232" s="15">
        <f>IF(N232="","",COUNT(N$9:N232))</f>
        <v/>
      </c>
      <c r="B232" s="15">
        <f>IF(P232="","",TEXT(INT(P232/($B$6*3600)),"00")&amp;":"&amp;TEXT(INT(MOD(P232,$B$6*3600)/($B$6*60)),"00")&amp;":"&amp;TEXT(INT(MOD(P232,$B$6*60)/$B$6),"00")&amp;":"&amp;TEXT(MOD(P232,$B$6),"00"))</f>
        <v/>
      </c>
      <c r="C232" s="16" t="n"/>
      <c r="D232" s="15">
        <f>IF(R232="","",IF(R232=0,"On time",IF(R232&gt;0,"Late ","Early ")&amp;TEXT(INT(ABS(R232)/($B$6*3600)),"00")&amp;":"&amp;TEXT(INT(MOD(ABS(R232),$B$6*3600)/($B$6*60)),"00")&amp;":"&amp;TEXT(INT(MOD(ABS(R232),$B$6*60)/$B$6),"00")&amp;":"&amp;TEXT(MOD(ABS(R232),$B$6),"00")))</f>
        <v/>
      </c>
      <c r="E232" s="17" t="n"/>
      <c r="F232" s="17" t="n"/>
      <c r="G232" s="17" t="n"/>
      <c r="H232" s="17" t="n"/>
      <c r="I232" s="18" t="n"/>
      <c r="J232" s="19" t="n"/>
      <c r="K232" s="15">
        <f>IF(N232="","",TEXT(INT(N232/($B$6*3600)),"00")&amp;":"&amp;TEXT(INT(MOD(N232,$B$6*3600)/($B$6*60)),"00")&amp;":"&amp;TEXT(INT(MOD(N232,$B$6*60)/$B$6),"00")&amp;":"&amp;TEXT(MOD(N232,$B$6),"00"))</f>
        <v/>
      </c>
      <c r="L232" s="17" t="n"/>
      <c r="N232">
        <f>IF(AND(I232="",J232=""),"",ROUND(I232*86400,0)*$B$6+N(J232))</f>
        <v/>
      </c>
      <c r="O232">
        <f>IF(N232="","",SUM(N$8:N231))</f>
        <v/>
      </c>
      <c r="P232">
        <f>IF(N232="","",MOD(ROUND($B$5*86400,0)*$B$6+O232,86400*$B$6))</f>
        <v/>
      </c>
      <c r="Q232">
        <f>IF(P232="","",INT(P232/($B$6*3600)))</f>
        <v/>
      </c>
      <c r="R232">
        <f>IF(OR(P232="",C232=""),"",MOD(P232-ROUND(MOD(C232,1)*86400,0)*$B$6+43200*$B$6,86400*$B$6)-43200*$B$6)</f>
        <v/>
      </c>
    </row>
    <row r="233">
      <c r="A233" s="15">
        <f>IF(N233="","",COUNT(N$9:N233))</f>
        <v/>
      </c>
      <c r="B233" s="15">
        <f>IF(P233="","",TEXT(INT(P233/($B$6*3600)),"00")&amp;":"&amp;TEXT(INT(MOD(P233,$B$6*3600)/($B$6*60)),"00")&amp;":"&amp;TEXT(INT(MOD(P233,$B$6*60)/$B$6),"00")&amp;":"&amp;TEXT(MOD(P233,$B$6),"00"))</f>
        <v/>
      </c>
      <c r="C233" s="16" t="n"/>
      <c r="D233" s="15">
        <f>IF(R233="","",IF(R233=0,"On time",IF(R233&gt;0,"Late ","Early ")&amp;TEXT(INT(ABS(R233)/($B$6*3600)),"00")&amp;":"&amp;TEXT(INT(MOD(ABS(R233),$B$6*3600)/($B$6*60)),"00")&amp;":"&amp;TEXT(INT(MOD(ABS(R233),$B$6*60)/$B$6),"00")&amp;":"&amp;TEXT(MOD(ABS(R233),$B$6),"00")))</f>
        <v/>
      </c>
      <c r="E233" s="17" t="n"/>
      <c r="F233" s="17" t="n"/>
      <c r="G233" s="17" t="n"/>
      <c r="H233" s="17" t="n"/>
      <c r="I233" s="18" t="n"/>
      <c r="J233" s="19" t="n"/>
      <c r="K233" s="15">
        <f>IF(N233="","",TEXT(INT(N233/($B$6*3600)),"00")&amp;":"&amp;TEXT(INT(MOD(N233,$B$6*3600)/($B$6*60)),"00")&amp;":"&amp;TEXT(INT(MOD(N233,$B$6*60)/$B$6),"00")&amp;":"&amp;TEXT(MOD(N233,$B$6),"00"))</f>
        <v/>
      </c>
      <c r="L233" s="17" t="n"/>
      <c r="N233">
        <f>IF(AND(I233="",J233=""),"",ROUND(I233*86400,0)*$B$6+N(J233))</f>
        <v/>
      </c>
      <c r="O233">
        <f>IF(N233="","",SUM(N$8:N232))</f>
        <v/>
      </c>
      <c r="P233">
        <f>IF(N233="","",MOD(ROUND($B$5*86400,0)*$B$6+O233,86400*$B$6))</f>
        <v/>
      </c>
      <c r="Q233">
        <f>IF(P233="","",INT(P233/($B$6*3600)))</f>
        <v/>
      </c>
      <c r="R233">
        <f>IF(OR(P233="",C233=""),"",MOD(P233-ROUND(MOD(C233,1)*86400,0)*$B$6+43200*$B$6,86400*$B$6)-43200*$B$6)</f>
        <v/>
      </c>
    </row>
    <row r="234">
      <c r="A234" s="15">
        <f>IF(N234="","",COUNT(N$9:N234))</f>
        <v/>
      </c>
      <c r="B234" s="15">
        <f>IF(P234="","",TEXT(INT(P234/($B$6*3600)),"00")&amp;":"&amp;TEXT(INT(MOD(P234,$B$6*3600)/($B$6*60)),"00")&amp;":"&amp;TEXT(INT(MOD(P234,$B$6*60)/$B$6),"00")&amp;":"&amp;TEXT(MOD(P234,$B$6),"00"))</f>
        <v/>
      </c>
      <c r="C234" s="16" t="n"/>
      <c r="D234" s="15">
        <f>IF(R234="","",IF(R234=0,"On time",IF(R234&gt;0,"Late ","Early ")&amp;TEXT(INT(ABS(R234)/($B$6*3600)),"00")&amp;":"&amp;TEXT(INT(MOD(ABS(R234),$B$6*3600)/($B$6*60)),"00")&amp;":"&amp;TEXT(INT(MOD(ABS(R234),$B$6*60)/$B$6),"00")&amp;":"&amp;TEXT(MOD(ABS(R234),$B$6),"00")))</f>
        <v/>
      </c>
      <c r="E234" s="17" t="n"/>
      <c r="F234" s="17" t="n"/>
      <c r="G234" s="17" t="n"/>
      <c r="H234" s="17" t="n"/>
      <c r="I234" s="18" t="n"/>
      <c r="J234" s="19" t="n"/>
      <c r="K234" s="15">
        <f>IF(N234="","",TEXT(INT(N234/($B$6*3600)),"00")&amp;":"&amp;TEXT(INT(MOD(N234,$B$6*3600)/($B$6*60)),"00")&amp;":"&amp;TEXT(INT(MOD(N234,$B$6*60)/$B$6),"00")&amp;":"&amp;TEXT(MOD(N234,$B$6),"00"))</f>
        <v/>
      </c>
      <c r="L234" s="17" t="n"/>
      <c r="N234">
        <f>IF(AND(I234="",J234=""),"",ROUND(I234*86400,0)*$B$6+N(J234))</f>
        <v/>
      </c>
      <c r="O234">
        <f>IF(N234="","",SUM(N$8:N233))</f>
        <v/>
      </c>
      <c r="P234">
        <f>IF(N234="","",MOD(ROUND($B$5*86400,0)*$B$6+O234,86400*$B$6))</f>
        <v/>
      </c>
      <c r="Q234">
        <f>IF(P234="","",INT(P234/($B$6*3600)))</f>
        <v/>
      </c>
      <c r="R234">
        <f>IF(OR(P234="",C234=""),"",MOD(P234-ROUND(MOD(C234,1)*86400,0)*$B$6+43200*$B$6,86400*$B$6)-43200*$B$6)</f>
        <v/>
      </c>
    </row>
    <row r="235">
      <c r="A235" s="15">
        <f>IF(N235="","",COUNT(N$9:N235))</f>
        <v/>
      </c>
      <c r="B235" s="15">
        <f>IF(P235="","",TEXT(INT(P235/($B$6*3600)),"00")&amp;":"&amp;TEXT(INT(MOD(P235,$B$6*3600)/($B$6*60)),"00")&amp;":"&amp;TEXT(INT(MOD(P235,$B$6*60)/$B$6),"00")&amp;":"&amp;TEXT(MOD(P235,$B$6),"00"))</f>
        <v/>
      </c>
      <c r="C235" s="16" t="n"/>
      <c r="D235" s="15">
        <f>IF(R235="","",IF(R235=0,"On time",IF(R235&gt;0,"Late ","Early ")&amp;TEXT(INT(ABS(R235)/($B$6*3600)),"00")&amp;":"&amp;TEXT(INT(MOD(ABS(R235),$B$6*3600)/($B$6*60)),"00")&amp;":"&amp;TEXT(INT(MOD(ABS(R235),$B$6*60)/$B$6),"00")&amp;":"&amp;TEXT(MOD(ABS(R235),$B$6),"00")))</f>
        <v/>
      </c>
      <c r="E235" s="17" t="n"/>
      <c r="F235" s="17" t="n"/>
      <c r="G235" s="17" t="n"/>
      <c r="H235" s="17" t="n"/>
      <c r="I235" s="18" t="n"/>
      <c r="J235" s="19" t="n"/>
      <c r="K235" s="15">
        <f>IF(N235="","",TEXT(INT(N235/($B$6*3600)),"00")&amp;":"&amp;TEXT(INT(MOD(N235,$B$6*3600)/($B$6*60)),"00")&amp;":"&amp;TEXT(INT(MOD(N235,$B$6*60)/$B$6),"00")&amp;":"&amp;TEXT(MOD(N235,$B$6),"00"))</f>
        <v/>
      </c>
      <c r="L235" s="17" t="n"/>
      <c r="N235">
        <f>IF(AND(I235="",J235=""),"",ROUND(I235*86400,0)*$B$6+N(J235))</f>
        <v/>
      </c>
      <c r="O235">
        <f>IF(N235="","",SUM(N$8:N234))</f>
        <v/>
      </c>
      <c r="P235">
        <f>IF(N235="","",MOD(ROUND($B$5*86400,0)*$B$6+O235,86400*$B$6))</f>
        <v/>
      </c>
      <c r="Q235">
        <f>IF(P235="","",INT(P235/($B$6*3600)))</f>
        <v/>
      </c>
      <c r="R235">
        <f>IF(OR(P235="",C235=""),"",MOD(P235-ROUND(MOD(C235,1)*86400,0)*$B$6+43200*$B$6,86400*$B$6)-43200*$B$6)</f>
        <v/>
      </c>
    </row>
    <row r="236">
      <c r="A236" s="15">
        <f>IF(N236="","",COUNT(N$9:N236))</f>
        <v/>
      </c>
      <c r="B236" s="15">
        <f>IF(P236="","",TEXT(INT(P236/($B$6*3600)),"00")&amp;":"&amp;TEXT(INT(MOD(P236,$B$6*3600)/($B$6*60)),"00")&amp;":"&amp;TEXT(INT(MOD(P236,$B$6*60)/$B$6),"00")&amp;":"&amp;TEXT(MOD(P236,$B$6),"00"))</f>
        <v/>
      </c>
      <c r="C236" s="16" t="n"/>
      <c r="D236" s="15">
        <f>IF(R236="","",IF(R236=0,"On time",IF(R236&gt;0,"Late ","Early ")&amp;TEXT(INT(ABS(R236)/($B$6*3600)),"00")&amp;":"&amp;TEXT(INT(MOD(ABS(R236),$B$6*3600)/($B$6*60)),"00")&amp;":"&amp;TEXT(INT(MOD(ABS(R236),$B$6*60)/$B$6),"00")&amp;":"&amp;TEXT(MOD(ABS(R236),$B$6),"00")))</f>
        <v/>
      </c>
      <c r="E236" s="17" t="n"/>
      <c r="F236" s="17" t="n"/>
      <c r="G236" s="17" t="n"/>
      <c r="H236" s="17" t="n"/>
      <c r="I236" s="18" t="n"/>
      <c r="J236" s="19" t="n"/>
      <c r="K236" s="15">
        <f>IF(N236="","",TEXT(INT(N236/($B$6*3600)),"00")&amp;":"&amp;TEXT(INT(MOD(N236,$B$6*3600)/($B$6*60)),"00")&amp;":"&amp;TEXT(INT(MOD(N236,$B$6*60)/$B$6),"00")&amp;":"&amp;TEXT(MOD(N236,$B$6),"00"))</f>
        <v/>
      </c>
      <c r="L236" s="17" t="n"/>
      <c r="N236">
        <f>IF(AND(I236="",J236=""),"",ROUND(I236*86400,0)*$B$6+N(J236))</f>
        <v/>
      </c>
      <c r="O236">
        <f>IF(N236="","",SUM(N$8:N235))</f>
        <v/>
      </c>
      <c r="P236">
        <f>IF(N236="","",MOD(ROUND($B$5*86400,0)*$B$6+O236,86400*$B$6))</f>
        <v/>
      </c>
      <c r="Q236">
        <f>IF(P236="","",INT(P236/($B$6*3600)))</f>
        <v/>
      </c>
      <c r="R236">
        <f>IF(OR(P236="",C236=""),"",MOD(P236-ROUND(MOD(C236,1)*86400,0)*$B$6+43200*$B$6,86400*$B$6)-43200*$B$6)</f>
        <v/>
      </c>
    </row>
    <row r="237">
      <c r="A237" s="15">
        <f>IF(N237="","",COUNT(N$9:N237))</f>
        <v/>
      </c>
      <c r="B237" s="15">
        <f>IF(P237="","",TEXT(INT(P237/($B$6*3600)),"00")&amp;":"&amp;TEXT(INT(MOD(P237,$B$6*3600)/($B$6*60)),"00")&amp;":"&amp;TEXT(INT(MOD(P237,$B$6*60)/$B$6),"00")&amp;":"&amp;TEXT(MOD(P237,$B$6),"00"))</f>
        <v/>
      </c>
      <c r="C237" s="16" t="n"/>
      <c r="D237" s="15">
        <f>IF(R237="","",IF(R237=0,"On time",IF(R237&gt;0,"Late ","Early ")&amp;TEXT(INT(ABS(R237)/($B$6*3600)),"00")&amp;":"&amp;TEXT(INT(MOD(ABS(R237),$B$6*3600)/($B$6*60)),"00")&amp;":"&amp;TEXT(INT(MOD(ABS(R237),$B$6*60)/$B$6),"00")&amp;":"&amp;TEXT(MOD(ABS(R237),$B$6),"00")))</f>
        <v/>
      </c>
      <c r="E237" s="17" t="n"/>
      <c r="F237" s="17" t="n"/>
      <c r="G237" s="17" t="n"/>
      <c r="H237" s="17" t="n"/>
      <c r="I237" s="18" t="n"/>
      <c r="J237" s="19" t="n"/>
      <c r="K237" s="15">
        <f>IF(N237="","",TEXT(INT(N237/($B$6*3600)),"00")&amp;":"&amp;TEXT(INT(MOD(N237,$B$6*3600)/($B$6*60)),"00")&amp;":"&amp;TEXT(INT(MOD(N237,$B$6*60)/$B$6),"00")&amp;":"&amp;TEXT(MOD(N237,$B$6),"00"))</f>
        <v/>
      </c>
      <c r="L237" s="17" t="n"/>
      <c r="N237">
        <f>IF(AND(I237="",J237=""),"",ROUND(I237*86400,0)*$B$6+N(J237))</f>
        <v/>
      </c>
      <c r="O237">
        <f>IF(N237="","",SUM(N$8:N236))</f>
        <v/>
      </c>
      <c r="P237">
        <f>IF(N237="","",MOD(ROUND($B$5*86400,0)*$B$6+O237,86400*$B$6))</f>
        <v/>
      </c>
      <c r="Q237">
        <f>IF(P237="","",INT(P237/($B$6*3600)))</f>
        <v/>
      </c>
      <c r="R237">
        <f>IF(OR(P237="",C237=""),"",MOD(P237-ROUND(MOD(C237,1)*86400,0)*$B$6+43200*$B$6,86400*$B$6)-43200*$B$6)</f>
        <v/>
      </c>
    </row>
    <row r="238">
      <c r="A238" s="15">
        <f>IF(N238="","",COUNT(N$9:N238))</f>
        <v/>
      </c>
      <c r="B238" s="15">
        <f>IF(P238="","",TEXT(INT(P238/($B$6*3600)),"00")&amp;":"&amp;TEXT(INT(MOD(P238,$B$6*3600)/($B$6*60)),"00")&amp;":"&amp;TEXT(INT(MOD(P238,$B$6*60)/$B$6),"00")&amp;":"&amp;TEXT(MOD(P238,$B$6),"00"))</f>
        <v/>
      </c>
      <c r="C238" s="16" t="n"/>
      <c r="D238" s="15">
        <f>IF(R238="","",IF(R238=0,"On time",IF(R238&gt;0,"Late ","Early ")&amp;TEXT(INT(ABS(R238)/($B$6*3600)),"00")&amp;":"&amp;TEXT(INT(MOD(ABS(R238),$B$6*3600)/($B$6*60)),"00")&amp;":"&amp;TEXT(INT(MOD(ABS(R238),$B$6*60)/$B$6),"00")&amp;":"&amp;TEXT(MOD(ABS(R238),$B$6),"00")))</f>
        <v/>
      </c>
      <c r="E238" s="17" t="n"/>
      <c r="F238" s="17" t="n"/>
      <c r="G238" s="17" t="n"/>
      <c r="H238" s="17" t="n"/>
      <c r="I238" s="18" t="n"/>
      <c r="J238" s="19" t="n"/>
      <c r="K238" s="15">
        <f>IF(N238="","",TEXT(INT(N238/($B$6*3600)),"00")&amp;":"&amp;TEXT(INT(MOD(N238,$B$6*3600)/($B$6*60)),"00")&amp;":"&amp;TEXT(INT(MOD(N238,$B$6*60)/$B$6),"00")&amp;":"&amp;TEXT(MOD(N238,$B$6),"00"))</f>
        <v/>
      </c>
      <c r="L238" s="17" t="n"/>
      <c r="N238">
        <f>IF(AND(I238="",J238=""),"",ROUND(I238*86400,0)*$B$6+N(J238))</f>
        <v/>
      </c>
      <c r="O238">
        <f>IF(N238="","",SUM(N$8:N237))</f>
        <v/>
      </c>
      <c r="P238">
        <f>IF(N238="","",MOD(ROUND($B$5*86400,0)*$B$6+O238,86400*$B$6))</f>
        <v/>
      </c>
      <c r="Q238">
        <f>IF(P238="","",INT(P238/($B$6*3600)))</f>
        <v/>
      </c>
      <c r="R238">
        <f>IF(OR(P238="",C238=""),"",MOD(P238-ROUND(MOD(C238,1)*86400,0)*$B$6+43200*$B$6,86400*$B$6)-43200*$B$6)</f>
        <v/>
      </c>
    </row>
    <row r="239">
      <c r="A239" s="15">
        <f>IF(N239="","",COUNT(N$9:N239))</f>
        <v/>
      </c>
      <c r="B239" s="15">
        <f>IF(P239="","",TEXT(INT(P239/($B$6*3600)),"00")&amp;":"&amp;TEXT(INT(MOD(P239,$B$6*3600)/($B$6*60)),"00")&amp;":"&amp;TEXT(INT(MOD(P239,$B$6*60)/$B$6),"00")&amp;":"&amp;TEXT(MOD(P239,$B$6),"00"))</f>
        <v/>
      </c>
      <c r="C239" s="16" t="n"/>
      <c r="D239" s="15">
        <f>IF(R239="","",IF(R239=0,"On time",IF(R239&gt;0,"Late ","Early ")&amp;TEXT(INT(ABS(R239)/($B$6*3600)),"00")&amp;":"&amp;TEXT(INT(MOD(ABS(R239),$B$6*3600)/($B$6*60)),"00")&amp;":"&amp;TEXT(INT(MOD(ABS(R239),$B$6*60)/$B$6),"00")&amp;":"&amp;TEXT(MOD(ABS(R239),$B$6),"00")))</f>
        <v/>
      </c>
      <c r="E239" s="17" t="n"/>
      <c r="F239" s="17" t="n"/>
      <c r="G239" s="17" t="n"/>
      <c r="H239" s="17" t="n"/>
      <c r="I239" s="18" t="n"/>
      <c r="J239" s="19" t="n"/>
      <c r="K239" s="15">
        <f>IF(N239="","",TEXT(INT(N239/($B$6*3600)),"00")&amp;":"&amp;TEXT(INT(MOD(N239,$B$6*3600)/($B$6*60)),"00")&amp;":"&amp;TEXT(INT(MOD(N239,$B$6*60)/$B$6),"00")&amp;":"&amp;TEXT(MOD(N239,$B$6),"00"))</f>
        <v/>
      </c>
      <c r="L239" s="17" t="n"/>
      <c r="N239">
        <f>IF(AND(I239="",J239=""),"",ROUND(I239*86400,0)*$B$6+N(J239))</f>
        <v/>
      </c>
      <c r="O239">
        <f>IF(N239="","",SUM(N$8:N238))</f>
        <v/>
      </c>
      <c r="P239">
        <f>IF(N239="","",MOD(ROUND($B$5*86400,0)*$B$6+O239,86400*$B$6))</f>
        <v/>
      </c>
      <c r="Q239">
        <f>IF(P239="","",INT(P239/($B$6*3600)))</f>
        <v/>
      </c>
      <c r="R239">
        <f>IF(OR(P239="",C239=""),"",MOD(P239-ROUND(MOD(C239,1)*86400,0)*$B$6+43200*$B$6,86400*$B$6)-43200*$B$6)</f>
        <v/>
      </c>
    </row>
    <row r="240">
      <c r="A240" s="15">
        <f>IF(N240="","",COUNT(N$9:N240))</f>
        <v/>
      </c>
      <c r="B240" s="15">
        <f>IF(P240="","",TEXT(INT(P240/($B$6*3600)),"00")&amp;":"&amp;TEXT(INT(MOD(P240,$B$6*3600)/($B$6*60)),"00")&amp;":"&amp;TEXT(INT(MOD(P240,$B$6*60)/$B$6),"00")&amp;":"&amp;TEXT(MOD(P240,$B$6),"00"))</f>
        <v/>
      </c>
      <c r="C240" s="16" t="n"/>
      <c r="D240" s="15">
        <f>IF(R240="","",IF(R240=0,"On time",IF(R240&gt;0,"Late ","Early ")&amp;TEXT(INT(ABS(R240)/($B$6*3600)),"00")&amp;":"&amp;TEXT(INT(MOD(ABS(R240),$B$6*3600)/($B$6*60)),"00")&amp;":"&amp;TEXT(INT(MOD(ABS(R240),$B$6*60)/$B$6),"00")&amp;":"&amp;TEXT(MOD(ABS(R240),$B$6),"00")))</f>
        <v/>
      </c>
      <c r="E240" s="17" t="n"/>
      <c r="F240" s="17" t="n"/>
      <c r="G240" s="17" t="n"/>
      <c r="H240" s="17" t="n"/>
      <c r="I240" s="18" t="n"/>
      <c r="J240" s="19" t="n"/>
      <c r="K240" s="15">
        <f>IF(N240="","",TEXT(INT(N240/($B$6*3600)),"00")&amp;":"&amp;TEXT(INT(MOD(N240,$B$6*3600)/($B$6*60)),"00")&amp;":"&amp;TEXT(INT(MOD(N240,$B$6*60)/$B$6),"00")&amp;":"&amp;TEXT(MOD(N240,$B$6),"00"))</f>
        <v/>
      </c>
      <c r="L240" s="17" t="n"/>
      <c r="N240">
        <f>IF(AND(I240="",J240=""),"",ROUND(I240*86400,0)*$B$6+N(J240))</f>
        <v/>
      </c>
      <c r="O240">
        <f>IF(N240="","",SUM(N$8:N239))</f>
        <v/>
      </c>
      <c r="P240">
        <f>IF(N240="","",MOD(ROUND($B$5*86400,0)*$B$6+O240,86400*$B$6))</f>
        <v/>
      </c>
      <c r="Q240">
        <f>IF(P240="","",INT(P240/($B$6*3600)))</f>
        <v/>
      </c>
      <c r="R240">
        <f>IF(OR(P240="",C240=""),"",MOD(P240-ROUND(MOD(C240,1)*86400,0)*$B$6+43200*$B$6,86400*$B$6)-43200*$B$6)</f>
        <v/>
      </c>
    </row>
    <row r="241">
      <c r="A241" s="15">
        <f>IF(N241="","",COUNT(N$9:N241))</f>
        <v/>
      </c>
      <c r="B241" s="15">
        <f>IF(P241="","",TEXT(INT(P241/($B$6*3600)),"00")&amp;":"&amp;TEXT(INT(MOD(P241,$B$6*3600)/($B$6*60)),"00")&amp;":"&amp;TEXT(INT(MOD(P241,$B$6*60)/$B$6),"00")&amp;":"&amp;TEXT(MOD(P241,$B$6),"00"))</f>
        <v/>
      </c>
      <c r="C241" s="16" t="n"/>
      <c r="D241" s="15">
        <f>IF(R241="","",IF(R241=0,"On time",IF(R241&gt;0,"Late ","Early ")&amp;TEXT(INT(ABS(R241)/($B$6*3600)),"00")&amp;":"&amp;TEXT(INT(MOD(ABS(R241),$B$6*3600)/($B$6*60)),"00")&amp;":"&amp;TEXT(INT(MOD(ABS(R241),$B$6*60)/$B$6),"00")&amp;":"&amp;TEXT(MOD(ABS(R241),$B$6),"00")))</f>
        <v/>
      </c>
      <c r="E241" s="17" t="n"/>
      <c r="F241" s="17" t="n"/>
      <c r="G241" s="17" t="n"/>
      <c r="H241" s="17" t="n"/>
      <c r="I241" s="18" t="n"/>
      <c r="J241" s="19" t="n"/>
      <c r="K241" s="15">
        <f>IF(N241="","",TEXT(INT(N241/($B$6*3600)),"00")&amp;":"&amp;TEXT(INT(MOD(N241,$B$6*3600)/($B$6*60)),"00")&amp;":"&amp;TEXT(INT(MOD(N241,$B$6*60)/$B$6),"00")&amp;":"&amp;TEXT(MOD(N241,$B$6),"00"))</f>
        <v/>
      </c>
      <c r="L241" s="17" t="n"/>
      <c r="N241">
        <f>IF(AND(I241="",J241=""),"",ROUND(I241*86400,0)*$B$6+N(J241))</f>
        <v/>
      </c>
      <c r="O241">
        <f>IF(N241="","",SUM(N$8:N240))</f>
        <v/>
      </c>
      <c r="P241">
        <f>IF(N241="","",MOD(ROUND($B$5*86400,0)*$B$6+O241,86400*$B$6))</f>
        <v/>
      </c>
      <c r="Q241">
        <f>IF(P241="","",INT(P241/($B$6*3600)))</f>
        <v/>
      </c>
      <c r="R241">
        <f>IF(OR(P241="",C241=""),"",MOD(P241-ROUND(MOD(C241,1)*86400,0)*$B$6+43200*$B$6,86400*$B$6)-43200*$B$6)</f>
        <v/>
      </c>
    </row>
    <row r="242">
      <c r="A242" s="15">
        <f>IF(N242="","",COUNT(N$9:N242))</f>
        <v/>
      </c>
      <c r="B242" s="15">
        <f>IF(P242="","",TEXT(INT(P242/($B$6*3600)),"00")&amp;":"&amp;TEXT(INT(MOD(P242,$B$6*3600)/($B$6*60)),"00")&amp;":"&amp;TEXT(INT(MOD(P242,$B$6*60)/$B$6),"00")&amp;":"&amp;TEXT(MOD(P242,$B$6),"00"))</f>
        <v/>
      </c>
      <c r="C242" s="16" t="n"/>
      <c r="D242" s="15">
        <f>IF(R242="","",IF(R242=0,"On time",IF(R242&gt;0,"Late ","Early ")&amp;TEXT(INT(ABS(R242)/($B$6*3600)),"00")&amp;":"&amp;TEXT(INT(MOD(ABS(R242),$B$6*3600)/($B$6*60)),"00")&amp;":"&amp;TEXT(INT(MOD(ABS(R242),$B$6*60)/$B$6),"00")&amp;":"&amp;TEXT(MOD(ABS(R242),$B$6),"00")))</f>
        <v/>
      </c>
      <c r="E242" s="17" t="n"/>
      <c r="F242" s="17" t="n"/>
      <c r="G242" s="17" t="n"/>
      <c r="H242" s="17" t="n"/>
      <c r="I242" s="18" t="n"/>
      <c r="J242" s="19" t="n"/>
      <c r="K242" s="15">
        <f>IF(N242="","",TEXT(INT(N242/($B$6*3600)),"00")&amp;":"&amp;TEXT(INT(MOD(N242,$B$6*3600)/($B$6*60)),"00")&amp;":"&amp;TEXT(INT(MOD(N242,$B$6*60)/$B$6),"00")&amp;":"&amp;TEXT(MOD(N242,$B$6),"00"))</f>
        <v/>
      </c>
      <c r="L242" s="17" t="n"/>
      <c r="N242">
        <f>IF(AND(I242="",J242=""),"",ROUND(I242*86400,0)*$B$6+N(J242))</f>
        <v/>
      </c>
      <c r="O242">
        <f>IF(N242="","",SUM(N$8:N241))</f>
        <v/>
      </c>
      <c r="P242">
        <f>IF(N242="","",MOD(ROUND($B$5*86400,0)*$B$6+O242,86400*$B$6))</f>
        <v/>
      </c>
      <c r="Q242">
        <f>IF(P242="","",INT(P242/($B$6*3600)))</f>
        <v/>
      </c>
      <c r="R242">
        <f>IF(OR(P242="",C242=""),"",MOD(P242-ROUND(MOD(C242,1)*86400,0)*$B$6+43200*$B$6,86400*$B$6)-43200*$B$6)</f>
        <v/>
      </c>
    </row>
    <row r="243">
      <c r="A243" s="15">
        <f>IF(N243="","",COUNT(N$9:N243))</f>
        <v/>
      </c>
      <c r="B243" s="15">
        <f>IF(P243="","",TEXT(INT(P243/($B$6*3600)),"00")&amp;":"&amp;TEXT(INT(MOD(P243,$B$6*3600)/($B$6*60)),"00")&amp;":"&amp;TEXT(INT(MOD(P243,$B$6*60)/$B$6),"00")&amp;":"&amp;TEXT(MOD(P243,$B$6),"00"))</f>
        <v/>
      </c>
      <c r="C243" s="16" t="n"/>
      <c r="D243" s="15">
        <f>IF(R243="","",IF(R243=0,"On time",IF(R243&gt;0,"Late ","Early ")&amp;TEXT(INT(ABS(R243)/($B$6*3600)),"00")&amp;":"&amp;TEXT(INT(MOD(ABS(R243),$B$6*3600)/($B$6*60)),"00")&amp;":"&amp;TEXT(INT(MOD(ABS(R243),$B$6*60)/$B$6),"00")&amp;":"&amp;TEXT(MOD(ABS(R243),$B$6),"00")))</f>
        <v/>
      </c>
      <c r="E243" s="17" t="n"/>
      <c r="F243" s="17" t="n"/>
      <c r="G243" s="17" t="n"/>
      <c r="H243" s="17" t="n"/>
      <c r="I243" s="18" t="n"/>
      <c r="J243" s="19" t="n"/>
      <c r="K243" s="15">
        <f>IF(N243="","",TEXT(INT(N243/($B$6*3600)),"00")&amp;":"&amp;TEXT(INT(MOD(N243,$B$6*3600)/($B$6*60)),"00")&amp;":"&amp;TEXT(INT(MOD(N243,$B$6*60)/$B$6),"00")&amp;":"&amp;TEXT(MOD(N243,$B$6),"00"))</f>
        <v/>
      </c>
      <c r="L243" s="17" t="n"/>
      <c r="N243">
        <f>IF(AND(I243="",J243=""),"",ROUND(I243*86400,0)*$B$6+N(J243))</f>
        <v/>
      </c>
      <c r="O243">
        <f>IF(N243="","",SUM(N$8:N242))</f>
        <v/>
      </c>
      <c r="P243">
        <f>IF(N243="","",MOD(ROUND($B$5*86400,0)*$B$6+O243,86400*$B$6))</f>
        <v/>
      </c>
      <c r="Q243">
        <f>IF(P243="","",INT(P243/($B$6*3600)))</f>
        <v/>
      </c>
      <c r="R243">
        <f>IF(OR(P243="",C243=""),"",MOD(P243-ROUND(MOD(C243,1)*86400,0)*$B$6+43200*$B$6,86400*$B$6)-43200*$B$6)</f>
        <v/>
      </c>
    </row>
    <row r="244">
      <c r="A244" s="15">
        <f>IF(N244="","",COUNT(N$9:N244))</f>
        <v/>
      </c>
      <c r="B244" s="15">
        <f>IF(P244="","",TEXT(INT(P244/($B$6*3600)),"00")&amp;":"&amp;TEXT(INT(MOD(P244,$B$6*3600)/($B$6*60)),"00")&amp;":"&amp;TEXT(INT(MOD(P244,$B$6*60)/$B$6),"00")&amp;":"&amp;TEXT(MOD(P244,$B$6),"00"))</f>
        <v/>
      </c>
      <c r="C244" s="16" t="n"/>
      <c r="D244" s="15">
        <f>IF(R244="","",IF(R244=0,"On time",IF(R244&gt;0,"Late ","Early ")&amp;TEXT(INT(ABS(R244)/($B$6*3600)),"00")&amp;":"&amp;TEXT(INT(MOD(ABS(R244),$B$6*3600)/($B$6*60)),"00")&amp;":"&amp;TEXT(INT(MOD(ABS(R244),$B$6*60)/$B$6),"00")&amp;":"&amp;TEXT(MOD(ABS(R244),$B$6),"00")))</f>
        <v/>
      </c>
      <c r="E244" s="17" t="n"/>
      <c r="F244" s="17" t="n"/>
      <c r="G244" s="17" t="n"/>
      <c r="H244" s="17" t="n"/>
      <c r="I244" s="18" t="n"/>
      <c r="J244" s="19" t="n"/>
      <c r="K244" s="15">
        <f>IF(N244="","",TEXT(INT(N244/($B$6*3600)),"00")&amp;":"&amp;TEXT(INT(MOD(N244,$B$6*3600)/($B$6*60)),"00")&amp;":"&amp;TEXT(INT(MOD(N244,$B$6*60)/$B$6),"00")&amp;":"&amp;TEXT(MOD(N244,$B$6),"00"))</f>
        <v/>
      </c>
      <c r="L244" s="17" t="n"/>
      <c r="N244">
        <f>IF(AND(I244="",J244=""),"",ROUND(I244*86400,0)*$B$6+N(J244))</f>
        <v/>
      </c>
      <c r="O244">
        <f>IF(N244="","",SUM(N$8:N243))</f>
        <v/>
      </c>
      <c r="P244">
        <f>IF(N244="","",MOD(ROUND($B$5*86400,0)*$B$6+O244,86400*$B$6))</f>
        <v/>
      </c>
      <c r="Q244">
        <f>IF(P244="","",INT(P244/($B$6*3600)))</f>
        <v/>
      </c>
      <c r="R244">
        <f>IF(OR(P244="",C244=""),"",MOD(P244-ROUND(MOD(C244,1)*86400,0)*$B$6+43200*$B$6,86400*$B$6)-43200*$B$6)</f>
        <v/>
      </c>
    </row>
    <row r="245">
      <c r="A245" s="15">
        <f>IF(N245="","",COUNT(N$9:N245))</f>
        <v/>
      </c>
      <c r="B245" s="15">
        <f>IF(P245="","",TEXT(INT(P245/($B$6*3600)),"00")&amp;":"&amp;TEXT(INT(MOD(P245,$B$6*3600)/($B$6*60)),"00")&amp;":"&amp;TEXT(INT(MOD(P245,$B$6*60)/$B$6),"00")&amp;":"&amp;TEXT(MOD(P245,$B$6),"00"))</f>
        <v/>
      </c>
      <c r="C245" s="16" t="n"/>
      <c r="D245" s="15">
        <f>IF(R245="","",IF(R245=0,"On time",IF(R245&gt;0,"Late ","Early ")&amp;TEXT(INT(ABS(R245)/($B$6*3600)),"00")&amp;":"&amp;TEXT(INT(MOD(ABS(R245),$B$6*3600)/($B$6*60)),"00")&amp;":"&amp;TEXT(INT(MOD(ABS(R245),$B$6*60)/$B$6),"00")&amp;":"&amp;TEXT(MOD(ABS(R245),$B$6),"00")))</f>
        <v/>
      </c>
      <c r="E245" s="17" t="n"/>
      <c r="F245" s="17" t="n"/>
      <c r="G245" s="17" t="n"/>
      <c r="H245" s="17" t="n"/>
      <c r="I245" s="18" t="n"/>
      <c r="J245" s="19" t="n"/>
      <c r="K245" s="15">
        <f>IF(N245="","",TEXT(INT(N245/($B$6*3600)),"00")&amp;":"&amp;TEXT(INT(MOD(N245,$B$6*3600)/($B$6*60)),"00")&amp;":"&amp;TEXT(INT(MOD(N245,$B$6*60)/$B$6),"00")&amp;":"&amp;TEXT(MOD(N245,$B$6),"00"))</f>
        <v/>
      </c>
      <c r="L245" s="17" t="n"/>
      <c r="N245">
        <f>IF(AND(I245="",J245=""),"",ROUND(I245*86400,0)*$B$6+N(J245))</f>
        <v/>
      </c>
      <c r="O245">
        <f>IF(N245="","",SUM(N$8:N244))</f>
        <v/>
      </c>
      <c r="P245">
        <f>IF(N245="","",MOD(ROUND($B$5*86400,0)*$B$6+O245,86400*$B$6))</f>
        <v/>
      </c>
      <c r="Q245">
        <f>IF(P245="","",INT(P245/($B$6*3600)))</f>
        <v/>
      </c>
      <c r="R245">
        <f>IF(OR(P245="",C245=""),"",MOD(P245-ROUND(MOD(C245,1)*86400,0)*$B$6+43200*$B$6,86400*$B$6)-43200*$B$6)</f>
        <v/>
      </c>
    </row>
    <row r="246">
      <c r="A246" s="15">
        <f>IF(N246="","",COUNT(N$9:N246))</f>
        <v/>
      </c>
      <c r="B246" s="15">
        <f>IF(P246="","",TEXT(INT(P246/($B$6*3600)),"00")&amp;":"&amp;TEXT(INT(MOD(P246,$B$6*3600)/($B$6*60)),"00")&amp;":"&amp;TEXT(INT(MOD(P246,$B$6*60)/$B$6),"00")&amp;":"&amp;TEXT(MOD(P246,$B$6),"00"))</f>
        <v/>
      </c>
      <c r="C246" s="16" t="n"/>
      <c r="D246" s="15">
        <f>IF(R246="","",IF(R246=0,"On time",IF(R246&gt;0,"Late ","Early ")&amp;TEXT(INT(ABS(R246)/($B$6*3600)),"00")&amp;":"&amp;TEXT(INT(MOD(ABS(R246),$B$6*3600)/($B$6*60)),"00")&amp;":"&amp;TEXT(INT(MOD(ABS(R246),$B$6*60)/$B$6),"00")&amp;":"&amp;TEXT(MOD(ABS(R246),$B$6),"00")))</f>
        <v/>
      </c>
      <c r="E246" s="17" t="n"/>
      <c r="F246" s="17" t="n"/>
      <c r="G246" s="17" t="n"/>
      <c r="H246" s="17" t="n"/>
      <c r="I246" s="18" t="n"/>
      <c r="J246" s="19" t="n"/>
      <c r="K246" s="15">
        <f>IF(N246="","",TEXT(INT(N246/($B$6*3600)),"00")&amp;":"&amp;TEXT(INT(MOD(N246,$B$6*3600)/($B$6*60)),"00")&amp;":"&amp;TEXT(INT(MOD(N246,$B$6*60)/$B$6),"00")&amp;":"&amp;TEXT(MOD(N246,$B$6),"00"))</f>
        <v/>
      </c>
      <c r="L246" s="17" t="n"/>
      <c r="N246">
        <f>IF(AND(I246="",J246=""),"",ROUND(I246*86400,0)*$B$6+N(J246))</f>
        <v/>
      </c>
      <c r="O246">
        <f>IF(N246="","",SUM(N$8:N245))</f>
        <v/>
      </c>
      <c r="P246">
        <f>IF(N246="","",MOD(ROUND($B$5*86400,0)*$B$6+O246,86400*$B$6))</f>
        <v/>
      </c>
      <c r="Q246">
        <f>IF(P246="","",INT(P246/($B$6*3600)))</f>
        <v/>
      </c>
      <c r="R246">
        <f>IF(OR(P246="",C246=""),"",MOD(P246-ROUND(MOD(C246,1)*86400,0)*$B$6+43200*$B$6,86400*$B$6)-43200*$B$6)</f>
        <v/>
      </c>
    </row>
    <row r="247">
      <c r="A247" s="15">
        <f>IF(N247="","",COUNT(N$9:N247))</f>
        <v/>
      </c>
      <c r="B247" s="15">
        <f>IF(P247="","",TEXT(INT(P247/($B$6*3600)),"00")&amp;":"&amp;TEXT(INT(MOD(P247,$B$6*3600)/($B$6*60)),"00")&amp;":"&amp;TEXT(INT(MOD(P247,$B$6*60)/$B$6),"00")&amp;":"&amp;TEXT(MOD(P247,$B$6),"00"))</f>
        <v/>
      </c>
      <c r="C247" s="16" t="n"/>
      <c r="D247" s="15">
        <f>IF(R247="","",IF(R247=0,"On time",IF(R247&gt;0,"Late ","Early ")&amp;TEXT(INT(ABS(R247)/($B$6*3600)),"00")&amp;":"&amp;TEXT(INT(MOD(ABS(R247),$B$6*3600)/($B$6*60)),"00")&amp;":"&amp;TEXT(INT(MOD(ABS(R247),$B$6*60)/$B$6),"00")&amp;":"&amp;TEXT(MOD(ABS(R247),$B$6),"00")))</f>
        <v/>
      </c>
      <c r="E247" s="17" t="n"/>
      <c r="F247" s="17" t="n"/>
      <c r="G247" s="17" t="n"/>
      <c r="H247" s="17" t="n"/>
      <c r="I247" s="18" t="n"/>
      <c r="J247" s="19" t="n"/>
      <c r="K247" s="15">
        <f>IF(N247="","",TEXT(INT(N247/($B$6*3600)),"00")&amp;":"&amp;TEXT(INT(MOD(N247,$B$6*3600)/($B$6*60)),"00")&amp;":"&amp;TEXT(INT(MOD(N247,$B$6*60)/$B$6),"00")&amp;":"&amp;TEXT(MOD(N247,$B$6),"00"))</f>
        <v/>
      </c>
      <c r="L247" s="17" t="n"/>
      <c r="N247">
        <f>IF(AND(I247="",J247=""),"",ROUND(I247*86400,0)*$B$6+N(J247))</f>
        <v/>
      </c>
      <c r="O247">
        <f>IF(N247="","",SUM(N$8:N246))</f>
        <v/>
      </c>
      <c r="P247">
        <f>IF(N247="","",MOD(ROUND($B$5*86400,0)*$B$6+O247,86400*$B$6))</f>
        <v/>
      </c>
      <c r="Q247">
        <f>IF(P247="","",INT(P247/($B$6*3600)))</f>
        <v/>
      </c>
      <c r="R247">
        <f>IF(OR(P247="",C247=""),"",MOD(P247-ROUND(MOD(C247,1)*86400,0)*$B$6+43200*$B$6,86400*$B$6)-43200*$B$6)</f>
        <v/>
      </c>
    </row>
    <row r="248">
      <c r="A248" s="15">
        <f>IF(N248="","",COUNT(N$9:N248))</f>
        <v/>
      </c>
      <c r="B248" s="15">
        <f>IF(P248="","",TEXT(INT(P248/($B$6*3600)),"00")&amp;":"&amp;TEXT(INT(MOD(P248,$B$6*3600)/($B$6*60)),"00")&amp;":"&amp;TEXT(INT(MOD(P248,$B$6*60)/$B$6),"00")&amp;":"&amp;TEXT(MOD(P248,$B$6),"00"))</f>
        <v/>
      </c>
      <c r="C248" s="16" t="n"/>
      <c r="D248" s="15">
        <f>IF(R248="","",IF(R248=0,"On time",IF(R248&gt;0,"Late ","Early ")&amp;TEXT(INT(ABS(R248)/($B$6*3600)),"00")&amp;":"&amp;TEXT(INT(MOD(ABS(R248),$B$6*3600)/($B$6*60)),"00")&amp;":"&amp;TEXT(INT(MOD(ABS(R248),$B$6*60)/$B$6),"00")&amp;":"&amp;TEXT(MOD(ABS(R248),$B$6),"00")))</f>
        <v/>
      </c>
      <c r="E248" s="17" t="n"/>
      <c r="F248" s="17" t="n"/>
      <c r="G248" s="17" t="n"/>
      <c r="H248" s="17" t="n"/>
      <c r="I248" s="18" t="n"/>
      <c r="J248" s="19" t="n"/>
      <c r="K248" s="15">
        <f>IF(N248="","",TEXT(INT(N248/($B$6*3600)),"00")&amp;":"&amp;TEXT(INT(MOD(N248,$B$6*3600)/($B$6*60)),"00")&amp;":"&amp;TEXT(INT(MOD(N248,$B$6*60)/$B$6),"00")&amp;":"&amp;TEXT(MOD(N248,$B$6),"00"))</f>
        <v/>
      </c>
      <c r="L248" s="17" t="n"/>
      <c r="N248">
        <f>IF(AND(I248="",J248=""),"",ROUND(I248*86400,0)*$B$6+N(J248))</f>
        <v/>
      </c>
      <c r="O248">
        <f>IF(N248="","",SUM(N$8:N247))</f>
        <v/>
      </c>
      <c r="P248">
        <f>IF(N248="","",MOD(ROUND($B$5*86400,0)*$B$6+O248,86400*$B$6))</f>
        <v/>
      </c>
      <c r="Q248">
        <f>IF(P248="","",INT(P248/($B$6*3600)))</f>
        <v/>
      </c>
      <c r="R248">
        <f>IF(OR(P248="",C248=""),"",MOD(P248-ROUND(MOD(C248,1)*86400,0)*$B$6+43200*$B$6,86400*$B$6)-43200*$B$6)</f>
        <v/>
      </c>
    </row>
    <row r="249">
      <c r="A249" s="15">
        <f>IF(N249="","",COUNT(N$9:N249))</f>
        <v/>
      </c>
      <c r="B249" s="15">
        <f>IF(P249="","",TEXT(INT(P249/($B$6*3600)),"00")&amp;":"&amp;TEXT(INT(MOD(P249,$B$6*3600)/($B$6*60)),"00")&amp;":"&amp;TEXT(INT(MOD(P249,$B$6*60)/$B$6),"00")&amp;":"&amp;TEXT(MOD(P249,$B$6),"00"))</f>
        <v/>
      </c>
      <c r="C249" s="16" t="n"/>
      <c r="D249" s="15">
        <f>IF(R249="","",IF(R249=0,"On time",IF(R249&gt;0,"Late ","Early ")&amp;TEXT(INT(ABS(R249)/($B$6*3600)),"00")&amp;":"&amp;TEXT(INT(MOD(ABS(R249),$B$6*3600)/($B$6*60)),"00")&amp;":"&amp;TEXT(INT(MOD(ABS(R249),$B$6*60)/$B$6),"00")&amp;":"&amp;TEXT(MOD(ABS(R249),$B$6),"00")))</f>
        <v/>
      </c>
      <c r="E249" s="17" t="n"/>
      <c r="F249" s="17" t="n"/>
      <c r="G249" s="17" t="n"/>
      <c r="H249" s="17" t="n"/>
      <c r="I249" s="18" t="n"/>
      <c r="J249" s="19" t="n"/>
      <c r="K249" s="15">
        <f>IF(N249="","",TEXT(INT(N249/($B$6*3600)),"00")&amp;":"&amp;TEXT(INT(MOD(N249,$B$6*3600)/($B$6*60)),"00")&amp;":"&amp;TEXT(INT(MOD(N249,$B$6*60)/$B$6),"00")&amp;":"&amp;TEXT(MOD(N249,$B$6),"00"))</f>
        <v/>
      </c>
      <c r="L249" s="17" t="n"/>
      <c r="N249">
        <f>IF(AND(I249="",J249=""),"",ROUND(I249*86400,0)*$B$6+N(J249))</f>
        <v/>
      </c>
      <c r="O249">
        <f>IF(N249="","",SUM(N$8:N248))</f>
        <v/>
      </c>
      <c r="P249">
        <f>IF(N249="","",MOD(ROUND($B$5*86400,0)*$B$6+O249,86400*$B$6))</f>
        <v/>
      </c>
      <c r="Q249">
        <f>IF(P249="","",INT(P249/($B$6*3600)))</f>
        <v/>
      </c>
      <c r="R249">
        <f>IF(OR(P249="",C249=""),"",MOD(P249-ROUND(MOD(C249,1)*86400,0)*$B$6+43200*$B$6,86400*$B$6)-43200*$B$6)</f>
        <v/>
      </c>
    </row>
    <row r="250">
      <c r="A250" s="15">
        <f>IF(N250="","",COUNT(N$9:N250))</f>
        <v/>
      </c>
      <c r="B250" s="15">
        <f>IF(P250="","",TEXT(INT(P250/($B$6*3600)),"00")&amp;":"&amp;TEXT(INT(MOD(P250,$B$6*3600)/($B$6*60)),"00")&amp;":"&amp;TEXT(INT(MOD(P250,$B$6*60)/$B$6),"00")&amp;":"&amp;TEXT(MOD(P250,$B$6),"00"))</f>
        <v/>
      </c>
      <c r="C250" s="16" t="n"/>
      <c r="D250" s="15">
        <f>IF(R250="","",IF(R250=0,"On time",IF(R250&gt;0,"Late ","Early ")&amp;TEXT(INT(ABS(R250)/($B$6*3600)),"00")&amp;":"&amp;TEXT(INT(MOD(ABS(R250),$B$6*3600)/($B$6*60)),"00")&amp;":"&amp;TEXT(INT(MOD(ABS(R250),$B$6*60)/$B$6),"00")&amp;":"&amp;TEXT(MOD(ABS(R250),$B$6),"00")))</f>
        <v/>
      </c>
      <c r="E250" s="17" t="n"/>
      <c r="F250" s="17" t="n"/>
      <c r="G250" s="17" t="n"/>
      <c r="H250" s="17" t="n"/>
      <c r="I250" s="18" t="n"/>
      <c r="J250" s="19" t="n"/>
      <c r="K250" s="15">
        <f>IF(N250="","",TEXT(INT(N250/($B$6*3600)),"00")&amp;":"&amp;TEXT(INT(MOD(N250,$B$6*3600)/($B$6*60)),"00")&amp;":"&amp;TEXT(INT(MOD(N250,$B$6*60)/$B$6),"00")&amp;":"&amp;TEXT(MOD(N250,$B$6),"00"))</f>
        <v/>
      </c>
      <c r="L250" s="17" t="n"/>
      <c r="N250">
        <f>IF(AND(I250="",J250=""),"",ROUND(I250*86400,0)*$B$6+N(J250))</f>
        <v/>
      </c>
      <c r="O250">
        <f>IF(N250="","",SUM(N$8:N249))</f>
        <v/>
      </c>
      <c r="P250">
        <f>IF(N250="","",MOD(ROUND($B$5*86400,0)*$B$6+O250,86400*$B$6))</f>
        <v/>
      </c>
      <c r="Q250">
        <f>IF(P250="","",INT(P250/($B$6*3600)))</f>
        <v/>
      </c>
      <c r="R250">
        <f>IF(OR(P250="",C250=""),"",MOD(P250-ROUND(MOD(C250,1)*86400,0)*$B$6+43200*$B$6,86400*$B$6)-43200*$B$6)</f>
        <v/>
      </c>
    </row>
    <row r="251">
      <c r="A251" s="15">
        <f>IF(N251="","",COUNT(N$9:N251))</f>
        <v/>
      </c>
      <c r="B251" s="15">
        <f>IF(P251="","",TEXT(INT(P251/($B$6*3600)),"00")&amp;":"&amp;TEXT(INT(MOD(P251,$B$6*3600)/($B$6*60)),"00")&amp;":"&amp;TEXT(INT(MOD(P251,$B$6*60)/$B$6),"00")&amp;":"&amp;TEXT(MOD(P251,$B$6),"00"))</f>
        <v/>
      </c>
      <c r="C251" s="16" t="n"/>
      <c r="D251" s="15">
        <f>IF(R251="","",IF(R251=0,"On time",IF(R251&gt;0,"Late ","Early ")&amp;TEXT(INT(ABS(R251)/($B$6*3600)),"00")&amp;":"&amp;TEXT(INT(MOD(ABS(R251),$B$6*3600)/($B$6*60)),"00")&amp;":"&amp;TEXT(INT(MOD(ABS(R251),$B$6*60)/$B$6),"00")&amp;":"&amp;TEXT(MOD(ABS(R251),$B$6),"00")))</f>
        <v/>
      </c>
      <c r="E251" s="17" t="n"/>
      <c r="F251" s="17" t="n"/>
      <c r="G251" s="17" t="n"/>
      <c r="H251" s="17" t="n"/>
      <c r="I251" s="18" t="n"/>
      <c r="J251" s="19" t="n"/>
      <c r="K251" s="15">
        <f>IF(N251="","",TEXT(INT(N251/($B$6*3600)),"00")&amp;":"&amp;TEXT(INT(MOD(N251,$B$6*3600)/($B$6*60)),"00")&amp;":"&amp;TEXT(INT(MOD(N251,$B$6*60)/$B$6),"00")&amp;":"&amp;TEXT(MOD(N251,$B$6),"00"))</f>
        <v/>
      </c>
      <c r="L251" s="17" t="n"/>
      <c r="N251">
        <f>IF(AND(I251="",J251=""),"",ROUND(I251*86400,0)*$B$6+N(J251))</f>
        <v/>
      </c>
      <c r="O251">
        <f>IF(N251="","",SUM(N$8:N250))</f>
        <v/>
      </c>
      <c r="P251">
        <f>IF(N251="","",MOD(ROUND($B$5*86400,0)*$B$6+O251,86400*$B$6))</f>
        <v/>
      </c>
      <c r="Q251">
        <f>IF(P251="","",INT(P251/($B$6*3600)))</f>
        <v/>
      </c>
      <c r="R251">
        <f>IF(OR(P251="",C251=""),"",MOD(P251-ROUND(MOD(C251,1)*86400,0)*$B$6+43200*$B$6,86400*$B$6)-43200*$B$6)</f>
        <v/>
      </c>
    </row>
    <row r="252">
      <c r="A252" s="15">
        <f>IF(N252="","",COUNT(N$9:N252))</f>
        <v/>
      </c>
      <c r="B252" s="15">
        <f>IF(P252="","",TEXT(INT(P252/($B$6*3600)),"00")&amp;":"&amp;TEXT(INT(MOD(P252,$B$6*3600)/($B$6*60)),"00")&amp;":"&amp;TEXT(INT(MOD(P252,$B$6*60)/$B$6),"00")&amp;":"&amp;TEXT(MOD(P252,$B$6),"00"))</f>
        <v/>
      </c>
      <c r="C252" s="16" t="n"/>
      <c r="D252" s="15">
        <f>IF(R252="","",IF(R252=0,"On time",IF(R252&gt;0,"Late ","Early ")&amp;TEXT(INT(ABS(R252)/($B$6*3600)),"00")&amp;":"&amp;TEXT(INT(MOD(ABS(R252),$B$6*3600)/($B$6*60)),"00")&amp;":"&amp;TEXT(INT(MOD(ABS(R252),$B$6*60)/$B$6),"00")&amp;":"&amp;TEXT(MOD(ABS(R252),$B$6),"00")))</f>
        <v/>
      </c>
      <c r="E252" s="17" t="n"/>
      <c r="F252" s="17" t="n"/>
      <c r="G252" s="17" t="n"/>
      <c r="H252" s="17" t="n"/>
      <c r="I252" s="18" t="n"/>
      <c r="J252" s="19" t="n"/>
      <c r="K252" s="15">
        <f>IF(N252="","",TEXT(INT(N252/($B$6*3600)),"00")&amp;":"&amp;TEXT(INT(MOD(N252,$B$6*3600)/($B$6*60)),"00")&amp;":"&amp;TEXT(INT(MOD(N252,$B$6*60)/$B$6),"00")&amp;":"&amp;TEXT(MOD(N252,$B$6),"00"))</f>
        <v/>
      </c>
      <c r="L252" s="17" t="n"/>
      <c r="N252">
        <f>IF(AND(I252="",J252=""),"",ROUND(I252*86400,0)*$B$6+N(J252))</f>
        <v/>
      </c>
      <c r="O252">
        <f>IF(N252="","",SUM(N$8:N251))</f>
        <v/>
      </c>
      <c r="P252">
        <f>IF(N252="","",MOD(ROUND($B$5*86400,0)*$B$6+O252,86400*$B$6))</f>
        <v/>
      </c>
      <c r="Q252">
        <f>IF(P252="","",INT(P252/($B$6*3600)))</f>
        <v/>
      </c>
      <c r="R252">
        <f>IF(OR(P252="",C252=""),"",MOD(P252-ROUND(MOD(C252,1)*86400,0)*$B$6+43200*$B$6,86400*$B$6)-43200*$B$6)</f>
        <v/>
      </c>
    </row>
    <row r="253">
      <c r="A253" s="15">
        <f>IF(N253="","",COUNT(N$9:N253))</f>
        <v/>
      </c>
      <c r="B253" s="15">
        <f>IF(P253="","",TEXT(INT(P253/($B$6*3600)),"00")&amp;":"&amp;TEXT(INT(MOD(P253,$B$6*3600)/($B$6*60)),"00")&amp;":"&amp;TEXT(INT(MOD(P253,$B$6*60)/$B$6),"00")&amp;":"&amp;TEXT(MOD(P253,$B$6),"00"))</f>
        <v/>
      </c>
      <c r="C253" s="16" t="n"/>
      <c r="D253" s="15">
        <f>IF(R253="","",IF(R253=0,"On time",IF(R253&gt;0,"Late ","Early ")&amp;TEXT(INT(ABS(R253)/($B$6*3600)),"00")&amp;":"&amp;TEXT(INT(MOD(ABS(R253),$B$6*3600)/($B$6*60)),"00")&amp;":"&amp;TEXT(INT(MOD(ABS(R253),$B$6*60)/$B$6),"00")&amp;":"&amp;TEXT(MOD(ABS(R253),$B$6),"00")))</f>
        <v/>
      </c>
      <c r="E253" s="17" t="n"/>
      <c r="F253" s="17" t="n"/>
      <c r="G253" s="17" t="n"/>
      <c r="H253" s="17" t="n"/>
      <c r="I253" s="18" t="n"/>
      <c r="J253" s="19" t="n"/>
      <c r="K253" s="15">
        <f>IF(N253="","",TEXT(INT(N253/($B$6*3600)),"00")&amp;":"&amp;TEXT(INT(MOD(N253,$B$6*3600)/($B$6*60)),"00")&amp;":"&amp;TEXT(INT(MOD(N253,$B$6*60)/$B$6),"00")&amp;":"&amp;TEXT(MOD(N253,$B$6),"00"))</f>
        <v/>
      </c>
      <c r="L253" s="17" t="n"/>
      <c r="N253">
        <f>IF(AND(I253="",J253=""),"",ROUND(I253*86400,0)*$B$6+N(J253))</f>
        <v/>
      </c>
      <c r="O253">
        <f>IF(N253="","",SUM(N$8:N252))</f>
        <v/>
      </c>
      <c r="P253">
        <f>IF(N253="","",MOD(ROUND($B$5*86400,0)*$B$6+O253,86400*$B$6))</f>
        <v/>
      </c>
      <c r="Q253">
        <f>IF(P253="","",INT(P253/($B$6*3600)))</f>
        <v/>
      </c>
      <c r="R253">
        <f>IF(OR(P253="",C253=""),"",MOD(P253-ROUND(MOD(C253,1)*86400,0)*$B$6+43200*$B$6,86400*$B$6)-43200*$B$6)</f>
        <v/>
      </c>
    </row>
    <row r="254">
      <c r="A254" s="15">
        <f>IF(N254="","",COUNT(N$9:N254))</f>
        <v/>
      </c>
      <c r="B254" s="15">
        <f>IF(P254="","",TEXT(INT(P254/($B$6*3600)),"00")&amp;":"&amp;TEXT(INT(MOD(P254,$B$6*3600)/($B$6*60)),"00")&amp;":"&amp;TEXT(INT(MOD(P254,$B$6*60)/$B$6),"00")&amp;":"&amp;TEXT(MOD(P254,$B$6),"00"))</f>
        <v/>
      </c>
      <c r="C254" s="16" t="n"/>
      <c r="D254" s="15">
        <f>IF(R254="","",IF(R254=0,"On time",IF(R254&gt;0,"Late ","Early ")&amp;TEXT(INT(ABS(R254)/($B$6*3600)),"00")&amp;":"&amp;TEXT(INT(MOD(ABS(R254),$B$6*3600)/($B$6*60)),"00")&amp;":"&amp;TEXT(INT(MOD(ABS(R254),$B$6*60)/$B$6),"00")&amp;":"&amp;TEXT(MOD(ABS(R254),$B$6),"00")))</f>
        <v/>
      </c>
      <c r="E254" s="17" t="n"/>
      <c r="F254" s="17" t="n"/>
      <c r="G254" s="17" t="n"/>
      <c r="H254" s="17" t="n"/>
      <c r="I254" s="18" t="n"/>
      <c r="J254" s="19" t="n"/>
      <c r="K254" s="15">
        <f>IF(N254="","",TEXT(INT(N254/($B$6*3600)),"00")&amp;":"&amp;TEXT(INT(MOD(N254,$B$6*3600)/($B$6*60)),"00")&amp;":"&amp;TEXT(INT(MOD(N254,$B$6*60)/$B$6),"00")&amp;":"&amp;TEXT(MOD(N254,$B$6),"00"))</f>
        <v/>
      </c>
      <c r="L254" s="17" t="n"/>
      <c r="N254">
        <f>IF(AND(I254="",J254=""),"",ROUND(I254*86400,0)*$B$6+N(J254))</f>
        <v/>
      </c>
      <c r="O254">
        <f>IF(N254="","",SUM(N$8:N253))</f>
        <v/>
      </c>
      <c r="P254">
        <f>IF(N254="","",MOD(ROUND($B$5*86400,0)*$B$6+O254,86400*$B$6))</f>
        <v/>
      </c>
      <c r="Q254">
        <f>IF(P254="","",INT(P254/($B$6*3600)))</f>
        <v/>
      </c>
      <c r="R254">
        <f>IF(OR(P254="",C254=""),"",MOD(P254-ROUND(MOD(C254,1)*86400,0)*$B$6+43200*$B$6,86400*$B$6)-43200*$B$6)</f>
        <v/>
      </c>
    </row>
    <row r="255">
      <c r="A255" s="15">
        <f>IF(N255="","",COUNT(N$9:N255))</f>
        <v/>
      </c>
      <c r="B255" s="15">
        <f>IF(P255="","",TEXT(INT(P255/($B$6*3600)),"00")&amp;":"&amp;TEXT(INT(MOD(P255,$B$6*3600)/($B$6*60)),"00")&amp;":"&amp;TEXT(INT(MOD(P255,$B$6*60)/$B$6),"00")&amp;":"&amp;TEXT(MOD(P255,$B$6),"00"))</f>
        <v/>
      </c>
      <c r="C255" s="16" t="n"/>
      <c r="D255" s="15">
        <f>IF(R255="","",IF(R255=0,"On time",IF(R255&gt;0,"Late ","Early ")&amp;TEXT(INT(ABS(R255)/($B$6*3600)),"00")&amp;":"&amp;TEXT(INT(MOD(ABS(R255),$B$6*3600)/($B$6*60)),"00")&amp;":"&amp;TEXT(INT(MOD(ABS(R255),$B$6*60)/$B$6),"00")&amp;":"&amp;TEXT(MOD(ABS(R255),$B$6),"00")))</f>
        <v/>
      </c>
      <c r="E255" s="17" t="n"/>
      <c r="F255" s="17" t="n"/>
      <c r="G255" s="17" t="n"/>
      <c r="H255" s="17" t="n"/>
      <c r="I255" s="18" t="n"/>
      <c r="J255" s="19" t="n"/>
      <c r="K255" s="15">
        <f>IF(N255="","",TEXT(INT(N255/($B$6*3600)),"00")&amp;":"&amp;TEXT(INT(MOD(N255,$B$6*3600)/($B$6*60)),"00")&amp;":"&amp;TEXT(INT(MOD(N255,$B$6*60)/$B$6),"00")&amp;":"&amp;TEXT(MOD(N255,$B$6),"00"))</f>
        <v/>
      </c>
      <c r="L255" s="17" t="n"/>
      <c r="N255">
        <f>IF(AND(I255="",J255=""),"",ROUND(I255*86400,0)*$B$6+N(J255))</f>
        <v/>
      </c>
      <c r="O255">
        <f>IF(N255="","",SUM(N$8:N254))</f>
        <v/>
      </c>
      <c r="P255">
        <f>IF(N255="","",MOD(ROUND($B$5*86400,0)*$B$6+O255,86400*$B$6))</f>
        <v/>
      </c>
      <c r="Q255">
        <f>IF(P255="","",INT(P255/($B$6*3600)))</f>
        <v/>
      </c>
      <c r="R255">
        <f>IF(OR(P255="",C255=""),"",MOD(P255-ROUND(MOD(C255,1)*86400,0)*$B$6+43200*$B$6,86400*$B$6)-43200*$B$6)</f>
        <v/>
      </c>
    </row>
    <row r="256">
      <c r="A256" s="15">
        <f>IF(N256="","",COUNT(N$9:N256))</f>
        <v/>
      </c>
      <c r="B256" s="15">
        <f>IF(P256="","",TEXT(INT(P256/($B$6*3600)),"00")&amp;":"&amp;TEXT(INT(MOD(P256,$B$6*3600)/($B$6*60)),"00")&amp;":"&amp;TEXT(INT(MOD(P256,$B$6*60)/$B$6),"00")&amp;":"&amp;TEXT(MOD(P256,$B$6),"00"))</f>
        <v/>
      </c>
      <c r="C256" s="16" t="n"/>
      <c r="D256" s="15">
        <f>IF(R256="","",IF(R256=0,"On time",IF(R256&gt;0,"Late ","Early ")&amp;TEXT(INT(ABS(R256)/($B$6*3600)),"00")&amp;":"&amp;TEXT(INT(MOD(ABS(R256),$B$6*3600)/($B$6*60)),"00")&amp;":"&amp;TEXT(INT(MOD(ABS(R256),$B$6*60)/$B$6),"00")&amp;":"&amp;TEXT(MOD(ABS(R256),$B$6),"00")))</f>
        <v/>
      </c>
      <c r="E256" s="17" t="n"/>
      <c r="F256" s="17" t="n"/>
      <c r="G256" s="17" t="n"/>
      <c r="H256" s="17" t="n"/>
      <c r="I256" s="18" t="n"/>
      <c r="J256" s="19" t="n"/>
      <c r="K256" s="15">
        <f>IF(N256="","",TEXT(INT(N256/($B$6*3600)),"00")&amp;":"&amp;TEXT(INT(MOD(N256,$B$6*3600)/($B$6*60)),"00")&amp;":"&amp;TEXT(INT(MOD(N256,$B$6*60)/$B$6),"00")&amp;":"&amp;TEXT(MOD(N256,$B$6),"00"))</f>
        <v/>
      </c>
      <c r="L256" s="17" t="n"/>
      <c r="N256">
        <f>IF(AND(I256="",J256=""),"",ROUND(I256*86400,0)*$B$6+N(J256))</f>
        <v/>
      </c>
      <c r="O256">
        <f>IF(N256="","",SUM(N$8:N255))</f>
        <v/>
      </c>
      <c r="P256">
        <f>IF(N256="","",MOD(ROUND($B$5*86400,0)*$B$6+O256,86400*$B$6))</f>
        <v/>
      </c>
      <c r="Q256">
        <f>IF(P256="","",INT(P256/($B$6*3600)))</f>
        <v/>
      </c>
      <c r="R256">
        <f>IF(OR(P256="",C256=""),"",MOD(P256-ROUND(MOD(C256,1)*86400,0)*$B$6+43200*$B$6,86400*$B$6)-43200*$B$6)</f>
        <v/>
      </c>
    </row>
    <row r="257">
      <c r="A257" s="15">
        <f>IF(N257="","",COUNT(N$9:N257))</f>
        <v/>
      </c>
      <c r="B257" s="15">
        <f>IF(P257="","",TEXT(INT(P257/($B$6*3600)),"00")&amp;":"&amp;TEXT(INT(MOD(P257,$B$6*3600)/($B$6*60)),"00")&amp;":"&amp;TEXT(INT(MOD(P257,$B$6*60)/$B$6),"00")&amp;":"&amp;TEXT(MOD(P257,$B$6),"00"))</f>
        <v/>
      </c>
      <c r="C257" s="16" t="n"/>
      <c r="D257" s="15">
        <f>IF(R257="","",IF(R257=0,"On time",IF(R257&gt;0,"Late ","Early ")&amp;TEXT(INT(ABS(R257)/($B$6*3600)),"00")&amp;":"&amp;TEXT(INT(MOD(ABS(R257),$B$6*3600)/($B$6*60)),"00")&amp;":"&amp;TEXT(INT(MOD(ABS(R257),$B$6*60)/$B$6),"00")&amp;":"&amp;TEXT(MOD(ABS(R257),$B$6),"00")))</f>
        <v/>
      </c>
      <c r="E257" s="17" t="n"/>
      <c r="F257" s="17" t="n"/>
      <c r="G257" s="17" t="n"/>
      <c r="H257" s="17" t="n"/>
      <c r="I257" s="18" t="n"/>
      <c r="J257" s="19" t="n"/>
      <c r="K257" s="15">
        <f>IF(N257="","",TEXT(INT(N257/($B$6*3600)),"00")&amp;":"&amp;TEXT(INT(MOD(N257,$B$6*3600)/($B$6*60)),"00")&amp;":"&amp;TEXT(INT(MOD(N257,$B$6*60)/$B$6),"00")&amp;":"&amp;TEXT(MOD(N257,$B$6),"00"))</f>
        <v/>
      </c>
      <c r="L257" s="17" t="n"/>
      <c r="N257">
        <f>IF(AND(I257="",J257=""),"",ROUND(I257*86400,0)*$B$6+N(J257))</f>
        <v/>
      </c>
      <c r="O257">
        <f>IF(N257="","",SUM(N$8:N256))</f>
        <v/>
      </c>
      <c r="P257">
        <f>IF(N257="","",MOD(ROUND($B$5*86400,0)*$B$6+O257,86400*$B$6))</f>
        <v/>
      </c>
      <c r="Q257">
        <f>IF(P257="","",INT(P257/($B$6*3600)))</f>
        <v/>
      </c>
      <c r="R257">
        <f>IF(OR(P257="",C257=""),"",MOD(P257-ROUND(MOD(C257,1)*86400,0)*$B$6+43200*$B$6,86400*$B$6)-43200*$B$6)</f>
        <v/>
      </c>
    </row>
    <row r="258">
      <c r="A258" s="15">
        <f>IF(N258="","",COUNT(N$9:N258))</f>
        <v/>
      </c>
      <c r="B258" s="15">
        <f>IF(P258="","",TEXT(INT(P258/($B$6*3600)),"00")&amp;":"&amp;TEXT(INT(MOD(P258,$B$6*3600)/($B$6*60)),"00")&amp;":"&amp;TEXT(INT(MOD(P258,$B$6*60)/$B$6),"00")&amp;":"&amp;TEXT(MOD(P258,$B$6),"00"))</f>
        <v/>
      </c>
      <c r="C258" s="16" t="n"/>
      <c r="D258" s="15">
        <f>IF(R258="","",IF(R258=0,"On time",IF(R258&gt;0,"Late ","Early ")&amp;TEXT(INT(ABS(R258)/($B$6*3600)),"00")&amp;":"&amp;TEXT(INT(MOD(ABS(R258),$B$6*3600)/($B$6*60)),"00")&amp;":"&amp;TEXT(INT(MOD(ABS(R258),$B$6*60)/$B$6),"00")&amp;":"&amp;TEXT(MOD(ABS(R258),$B$6),"00")))</f>
        <v/>
      </c>
      <c r="E258" s="17" t="n"/>
      <c r="F258" s="17" t="n"/>
      <c r="G258" s="17" t="n"/>
      <c r="H258" s="17" t="n"/>
      <c r="I258" s="18" t="n"/>
      <c r="J258" s="19" t="n"/>
      <c r="K258" s="15">
        <f>IF(N258="","",TEXT(INT(N258/($B$6*3600)),"00")&amp;":"&amp;TEXT(INT(MOD(N258,$B$6*3600)/($B$6*60)),"00")&amp;":"&amp;TEXT(INT(MOD(N258,$B$6*60)/$B$6),"00")&amp;":"&amp;TEXT(MOD(N258,$B$6),"00"))</f>
        <v/>
      </c>
      <c r="L258" s="17" t="n"/>
      <c r="N258">
        <f>IF(AND(I258="",J258=""),"",ROUND(I258*86400,0)*$B$6+N(J258))</f>
        <v/>
      </c>
      <c r="O258">
        <f>IF(N258="","",SUM(N$8:N257))</f>
        <v/>
      </c>
      <c r="P258">
        <f>IF(N258="","",MOD(ROUND($B$5*86400,0)*$B$6+O258,86400*$B$6))</f>
        <v/>
      </c>
      <c r="Q258">
        <f>IF(P258="","",INT(P258/($B$6*3600)))</f>
        <v/>
      </c>
      <c r="R258">
        <f>IF(OR(P258="",C258=""),"",MOD(P258-ROUND(MOD(C258,1)*86400,0)*$B$6+43200*$B$6,86400*$B$6)-43200*$B$6)</f>
        <v/>
      </c>
    </row>
    <row r="259">
      <c r="A259" s="15">
        <f>IF(N259="","",COUNT(N$9:N259))</f>
        <v/>
      </c>
      <c r="B259" s="15">
        <f>IF(P259="","",TEXT(INT(P259/($B$6*3600)),"00")&amp;":"&amp;TEXT(INT(MOD(P259,$B$6*3600)/($B$6*60)),"00")&amp;":"&amp;TEXT(INT(MOD(P259,$B$6*60)/$B$6),"00")&amp;":"&amp;TEXT(MOD(P259,$B$6),"00"))</f>
        <v/>
      </c>
      <c r="C259" s="16" t="n"/>
      <c r="D259" s="15">
        <f>IF(R259="","",IF(R259=0,"On time",IF(R259&gt;0,"Late ","Early ")&amp;TEXT(INT(ABS(R259)/($B$6*3600)),"00")&amp;":"&amp;TEXT(INT(MOD(ABS(R259),$B$6*3600)/($B$6*60)),"00")&amp;":"&amp;TEXT(INT(MOD(ABS(R259),$B$6*60)/$B$6),"00")&amp;":"&amp;TEXT(MOD(ABS(R259),$B$6),"00")))</f>
        <v/>
      </c>
      <c r="E259" s="17" t="n"/>
      <c r="F259" s="17" t="n"/>
      <c r="G259" s="17" t="n"/>
      <c r="H259" s="17" t="n"/>
      <c r="I259" s="18" t="n"/>
      <c r="J259" s="19" t="n"/>
      <c r="K259" s="15">
        <f>IF(N259="","",TEXT(INT(N259/($B$6*3600)),"00")&amp;":"&amp;TEXT(INT(MOD(N259,$B$6*3600)/($B$6*60)),"00")&amp;":"&amp;TEXT(INT(MOD(N259,$B$6*60)/$B$6),"00")&amp;":"&amp;TEXT(MOD(N259,$B$6),"00"))</f>
        <v/>
      </c>
      <c r="L259" s="17" t="n"/>
      <c r="N259">
        <f>IF(AND(I259="",J259=""),"",ROUND(I259*86400,0)*$B$6+N(J259))</f>
        <v/>
      </c>
      <c r="O259">
        <f>IF(N259="","",SUM(N$8:N258))</f>
        <v/>
      </c>
      <c r="P259">
        <f>IF(N259="","",MOD(ROUND($B$5*86400,0)*$B$6+O259,86400*$B$6))</f>
        <v/>
      </c>
      <c r="Q259">
        <f>IF(P259="","",INT(P259/($B$6*3600)))</f>
        <v/>
      </c>
      <c r="R259">
        <f>IF(OR(P259="",C259=""),"",MOD(P259-ROUND(MOD(C259,1)*86400,0)*$B$6+43200*$B$6,86400*$B$6)-43200*$B$6)</f>
        <v/>
      </c>
    </row>
    <row r="260">
      <c r="A260" s="15">
        <f>IF(N260="","",COUNT(N$9:N260))</f>
        <v/>
      </c>
      <c r="B260" s="15">
        <f>IF(P260="","",TEXT(INT(P260/($B$6*3600)),"00")&amp;":"&amp;TEXT(INT(MOD(P260,$B$6*3600)/($B$6*60)),"00")&amp;":"&amp;TEXT(INT(MOD(P260,$B$6*60)/$B$6),"00")&amp;":"&amp;TEXT(MOD(P260,$B$6),"00"))</f>
        <v/>
      </c>
      <c r="C260" s="16" t="n"/>
      <c r="D260" s="15">
        <f>IF(R260="","",IF(R260=0,"On time",IF(R260&gt;0,"Late ","Early ")&amp;TEXT(INT(ABS(R260)/($B$6*3600)),"00")&amp;":"&amp;TEXT(INT(MOD(ABS(R260),$B$6*3600)/($B$6*60)),"00")&amp;":"&amp;TEXT(INT(MOD(ABS(R260),$B$6*60)/$B$6),"00")&amp;":"&amp;TEXT(MOD(ABS(R260),$B$6),"00")))</f>
        <v/>
      </c>
      <c r="E260" s="17" t="n"/>
      <c r="F260" s="17" t="n"/>
      <c r="G260" s="17" t="n"/>
      <c r="H260" s="17" t="n"/>
      <c r="I260" s="18" t="n"/>
      <c r="J260" s="19" t="n"/>
      <c r="K260" s="15">
        <f>IF(N260="","",TEXT(INT(N260/($B$6*3600)),"00")&amp;":"&amp;TEXT(INT(MOD(N260,$B$6*3600)/($B$6*60)),"00")&amp;":"&amp;TEXT(INT(MOD(N260,$B$6*60)/$B$6),"00")&amp;":"&amp;TEXT(MOD(N260,$B$6),"00"))</f>
        <v/>
      </c>
      <c r="L260" s="17" t="n"/>
      <c r="N260">
        <f>IF(AND(I260="",J260=""),"",ROUND(I260*86400,0)*$B$6+N(J260))</f>
        <v/>
      </c>
      <c r="O260">
        <f>IF(N260="","",SUM(N$8:N259))</f>
        <v/>
      </c>
      <c r="P260">
        <f>IF(N260="","",MOD(ROUND($B$5*86400,0)*$B$6+O260,86400*$B$6))</f>
        <v/>
      </c>
      <c r="Q260">
        <f>IF(P260="","",INT(P260/($B$6*3600)))</f>
        <v/>
      </c>
      <c r="R260">
        <f>IF(OR(P260="",C260=""),"",MOD(P260-ROUND(MOD(C260,1)*86400,0)*$B$6+43200*$B$6,86400*$B$6)-43200*$B$6)</f>
        <v/>
      </c>
    </row>
    <row r="261">
      <c r="A261" s="15">
        <f>IF(N261="","",COUNT(N$9:N261))</f>
        <v/>
      </c>
      <c r="B261" s="15">
        <f>IF(P261="","",TEXT(INT(P261/($B$6*3600)),"00")&amp;":"&amp;TEXT(INT(MOD(P261,$B$6*3600)/($B$6*60)),"00")&amp;":"&amp;TEXT(INT(MOD(P261,$B$6*60)/$B$6),"00")&amp;":"&amp;TEXT(MOD(P261,$B$6),"00"))</f>
        <v/>
      </c>
      <c r="C261" s="16" t="n"/>
      <c r="D261" s="15">
        <f>IF(R261="","",IF(R261=0,"On time",IF(R261&gt;0,"Late ","Early ")&amp;TEXT(INT(ABS(R261)/($B$6*3600)),"00")&amp;":"&amp;TEXT(INT(MOD(ABS(R261),$B$6*3600)/($B$6*60)),"00")&amp;":"&amp;TEXT(INT(MOD(ABS(R261),$B$6*60)/$B$6),"00")&amp;":"&amp;TEXT(MOD(ABS(R261),$B$6),"00")))</f>
        <v/>
      </c>
      <c r="E261" s="17" t="n"/>
      <c r="F261" s="17" t="n"/>
      <c r="G261" s="17" t="n"/>
      <c r="H261" s="17" t="n"/>
      <c r="I261" s="18" t="n"/>
      <c r="J261" s="19" t="n"/>
      <c r="K261" s="15">
        <f>IF(N261="","",TEXT(INT(N261/($B$6*3600)),"00")&amp;":"&amp;TEXT(INT(MOD(N261,$B$6*3600)/($B$6*60)),"00")&amp;":"&amp;TEXT(INT(MOD(N261,$B$6*60)/$B$6),"00")&amp;":"&amp;TEXT(MOD(N261,$B$6),"00"))</f>
        <v/>
      </c>
      <c r="L261" s="17" t="n"/>
      <c r="N261">
        <f>IF(AND(I261="",J261=""),"",ROUND(I261*86400,0)*$B$6+N(J261))</f>
        <v/>
      </c>
      <c r="O261">
        <f>IF(N261="","",SUM(N$8:N260))</f>
        <v/>
      </c>
      <c r="P261">
        <f>IF(N261="","",MOD(ROUND($B$5*86400,0)*$B$6+O261,86400*$B$6))</f>
        <v/>
      </c>
      <c r="Q261">
        <f>IF(P261="","",INT(P261/($B$6*3600)))</f>
        <v/>
      </c>
      <c r="R261">
        <f>IF(OR(P261="",C261=""),"",MOD(P261-ROUND(MOD(C261,1)*86400,0)*$B$6+43200*$B$6,86400*$B$6)-43200*$B$6)</f>
        <v/>
      </c>
    </row>
    <row r="262">
      <c r="A262" s="15">
        <f>IF(N262="","",COUNT(N$9:N262))</f>
        <v/>
      </c>
      <c r="B262" s="15">
        <f>IF(P262="","",TEXT(INT(P262/($B$6*3600)),"00")&amp;":"&amp;TEXT(INT(MOD(P262,$B$6*3600)/($B$6*60)),"00")&amp;":"&amp;TEXT(INT(MOD(P262,$B$6*60)/$B$6),"00")&amp;":"&amp;TEXT(MOD(P262,$B$6),"00"))</f>
        <v/>
      </c>
      <c r="C262" s="16" t="n"/>
      <c r="D262" s="15">
        <f>IF(R262="","",IF(R262=0,"On time",IF(R262&gt;0,"Late ","Early ")&amp;TEXT(INT(ABS(R262)/($B$6*3600)),"00")&amp;":"&amp;TEXT(INT(MOD(ABS(R262),$B$6*3600)/($B$6*60)),"00")&amp;":"&amp;TEXT(INT(MOD(ABS(R262),$B$6*60)/$B$6),"00")&amp;":"&amp;TEXT(MOD(ABS(R262),$B$6),"00")))</f>
        <v/>
      </c>
      <c r="E262" s="17" t="n"/>
      <c r="F262" s="17" t="n"/>
      <c r="G262" s="17" t="n"/>
      <c r="H262" s="17" t="n"/>
      <c r="I262" s="18" t="n"/>
      <c r="J262" s="19" t="n"/>
      <c r="K262" s="15">
        <f>IF(N262="","",TEXT(INT(N262/($B$6*3600)),"00")&amp;":"&amp;TEXT(INT(MOD(N262,$B$6*3600)/($B$6*60)),"00")&amp;":"&amp;TEXT(INT(MOD(N262,$B$6*60)/$B$6),"00")&amp;":"&amp;TEXT(MOD(N262,$B$6),"00"))</f>
        <v/>
      </c>
      <c r="L262" s="17" t="n"/>
      <c r="N262">
        <f>IF(AND(I262="",J262=""),"",ROUND(I262*86400,0)*$B$6+N(J262))</f>
        <v/>
      </c>
      <c r="O262">
        <f>IF(N262="","",SUM(N$8:N261))</f>
        <v/>
      </c>
      <c r="P262">
        <f>IF(N262="","",MOD(ROUND($B$5*86400,0)*$B$6+O262,86400*$B$6))</f>
        <v/>
      </c>
      <c r="Q262">
        <f>IF(P262="","",INT(P262/($B$6*3600)))</f>
        <v/>
      </c>
      <c r="R262">
        <f>IF(OR(P262="",C262=""),"",MOD(P262-ROUND(MOD(C262,1)*86400,0)*$B$6+43200*$B$6,86400*$B$6)-43200*$B$6)</f>
        <v/>
      </c>
    </row>
    <row r="263">
      <c r="A263" s="15">
        <f>IF(N263="","",COUNT(N$9:N263))</f>
        <v/>
      </c>
      <c r="B263" s="15">
        <f>IF(P263="","",TEXT(INT(P263/($B$6*3600)),"00")&amp;":"&amp;TEXT(INT(MOD(P263,$B$6*3600)/($B$6*60)),"00")&amp;":"&amp;TEXT(INT(MOD(P263,$B$6*60)/$B$6),"00")&amp;":"&amp;TEXT(MOD(P263,$B$6),"00"))</f>
        <v/>
      </c>
      <c r="C263" s="16" t="n"/>
      <c r="D263" s="15">
        <f>IF(R263="","",IF(R263=0,"On time",IF(R263&gt;0,"Late ","Early ")&amp;TEXT(INT(ABS(R263)/($B$6*3600)),"00")&amp;":"&amp;TEXT(INT(MOD(ABS(R263),$B$6*3600)/($B$6*60)),"00")&amp;":"&amp;TEXT(INT(MOD(ABS(R263),$B$6*60)/$B$6),"00")&amp;":"&amp;TEXT(MOD(ABS(R263),$B$6),"00")))</f>
        <v/>
      </c>
      <c r="E263" s="17" t="n"/>
      <c r="F263" s="17" t="n"/>
      <c r="G263" s="17" t="n"/>
      <c r="H263" s="17" t="n"/>
      <c r="I263" s="18" t="n"/>
      <c r="J263" s="19" t="n"/>
      <c r="K263" s="15">
        <f>IF(N263="","",TEXT(INT(N263/($B$6*3600)),"00")&amp;":"&amp;TEXT(INT(MOD(N263,$B$6*3600)/($B$6*60)),"00")&amp;":"&amp;TEXT(INT(MOD(N263,$B$6*60)/$B$6),"00")&amp;":"&amp;TEXT(MOD(N263,$B$6),"00"))</f>
        <v/>
      </c>
      <c r="L263" s="17" t="n"/>
      <c r="N263">
        <f>IF(AND(I263="",J263=""),"",ROUND(I263*86400,0)*$B$6+N(J263))</f>
        <v/>
      </c>
      <c r="O263">
        <f>IF(N263="","",SUM(N$8:N262))</f>
        <v/>
      </c>
      <c r="P263">
        <f>IF(N263="","",MOD(ROUND($B$5*86400,0)*$B$6+O263,86400*$B$6))</f>
        <v/>
      </c>
      <c r="Q263">
        <f>IF(P263="","",INT(P263/($B$6*3600)))</f>
        <v/>
      </c>
      <c r="R263">
        <f>IF(OR(P263="",C263=""),"",MOD(P263-ROUND(MOD(C263,1)*86400,0)*$B$6+43200*$B$6,86400*$B$6)-43200*$B$6)</f>
        <v/>
      </c>
    </row>
    <row r="264">
      <c r="A264" s="15">
        <f>IF(N264="","",COUNT(N$9:N264))</f>
        <v/>
      </c>
      <c r="B264" s="15">
        <f>IF(P264="","",TEXT(INT(P264/($B$6*3600)),"00")&amp;":"&amp;TEXT(INT(MOD(P264,$B$6*3600)/($B$6*60)),"00")&amp;":"&amp;TEXT(INT(MOD(P264,$B$6*60)/$B$6),"00")&amp;":"&amp;TEXT(MOD(P264,$B$6),"00"))</f>
        <v/>
      </c>
      <c r="C264" s="16" t="n"/>
      <c r="D264" s="15">
        <f>IF(R264="","",IF(R264=0,"On time",IF(R264&gt;0,"Late ","Early ")&amp;TEXT(INT(ABS(R264)/($B$6*3600)),"00")&amp;":"&amp;TEXT(INT(MOD(ABS(R264),$B$6*3600)/($B$6*60)),"00")&amp;":"&amp;TEXT(INT(MOD(ABS(R264),$B$6*60)/$B$6),"00")&amp;":"&amp;TEXT(MOD(ABS(R264),$B$6),"00")))</f>
        <v/>
      </c>
      <c r="E264" s="17" t="n"/>
      <c r="F264" s="17" t="n"/>
      <c r="G264" s="17" t="n"/>
      <c r="H264" s="17" t="n"/>
      <c r="I264" s="18" t="n"/>
      <c r="J264" s="19" t="n"/>
      <c r="K264" s="15">
        <f>IF(N264="","",TEXT(INT(N264/($B$6*3600)),"00")&amp;":"&amp;TEXT(INT(MOD(N264,$B$6*3600)/($B$6*60)),"00")&amp;":"&amp;TEXT(INT(MOD(N264,$B$6*60)/$B$6),"00")&amp;":"&amp;TEXT(MOD(N264,$B$6),"00"))</f>
        <v/>
      </c>
      <c r="L264" s="17" t="n"/>
      <c r="N264">
        <f>IF(AND(I264="",J264=""),"",ROUND(I264*86400,0)*$B$6+N(J264))</f>
        <v/>
      </c>
      <c r="O264">
        <f>IF(N264="","",SUM(N$8:N263))</f>
        <v/>
      </c>
      <c r="P264">
        <f>IF(N264="","",MOD(ROUND($B$5*86400,0)*$B$6+O264,86400*$B$6))</f>
        <v/>
      </c>
      <c r="Q264">
        <f>IF(P264="","",INT(P264/($B$6*3600)))</f>
        <v/>
      </c>
      <c r="R264">
        <f>IF(OR(P264="",C264=""),"",MOD(P264-ROUND(MOD(C264,1)*86400,0)*$B$6+43200*$B$6,86400*$B$6)-43200*$B$6)</f>
        <v/>
      </c>
    </row>
    <row r="265">
      <c r="A265" s="15">
        <f>IF(N265="","",COUNT(N$9:N265))</f>
        <v/>
      </c>
      <c r="B265" s="15">
        <f>IF(P265="","",TEXT(INT(P265/($B$6*3600)),"00")&amp;":"&amp;TEXT(INT(MOD(P265,$B$6*3600)/($B$6*60)),"00")&amp;":"&amp;TEXT(INT(MOD(P265,$B$6*60)/$B$6),"00")&amp;":"&amp;TEXT(MOD(P265,$B$6),"00"))</f>
        <v/>
      </c>
      <c r="C265" s="16" t="n"/>
      <c r="D265" s="15">
        <f>IF(R265="","",IF(R265=0,"On time",IF(R265&gt;0,"Late ","Early ")&amp;TEXT(INT(ABS(R265)/($B$6*3600)),"00")&amp;":"&amp;TEXT(INT(MOD(ABS(R265),$B$6*3600)/($B$6*60)),"00")&amp;":"&amp;TEXT(INT(MOD(ABS(R265),$B$6*60)/$B$6),"00")&amp;":"&amp;TEXT(MOD(ABS(R265),$B$6),"00")))</f>
        <v/>
      </c>
      <c r="E265" s="17" t="n"/>
      <c r="F265" s="17" t="n"/>
      <c r="G265" s="17" t="n"/>
      <c r="H265" s="17" t="n"/>
      <c r="I265" s="18" t="n"/>
      <c r="J265" s="19" t="n"/>
      <c r="K265" s="15">
        <f>IF(N265="","",TEXT(INT(N265/($B$6*3600)),"00")&amp;":"&amp;TEXT(INT(MOD(N265,$B$6*3600)/($B$6*60)),"00")&amp;":"&amp;TEXT(INT(MOD(N265,$B$6*60)/$B$6),"00")&amp;":"&amp;TEXT(MOD(N265,$B$6),"00"))</f>
        <v/>
      </c>
      <c r="L265" s="17" t="n"/>
      <c r="N265">
        <f>IF(AND(I265="",J265=""),"",ROUND(I265*86400,0)*$B$6+N(J265))</f>
        <v/>
      </c>
      <c r="O265">
        <f>IF(N265="","",SUM(N$8:N264))</f>
        <v/>
      </c>
      <c r="P265">
        <f>IF(N265="","",MOD(ROUND($B$5*86400,0)*$B$6+O265,86400*$B$6))</f>
        <v/>
      </c>
      <c r="Q265">
        <f>IF(P265="","",INT(P265/($B$6*3600)))</f>
        <v/>
      </c>
      <c r="R265">
        <f>IF(OR(P265="",C265=""),"",MOD(P265-ROUND(MOD(C265,1)*86400,0)*$B$6+43200*$B$6,86400*$B$6)-43200*$B$6)</f>
        <v/>
      </c>
    </row>
    <row r="266">
      <c r="A266" s="15">
        <f>IF(N266="","",COUNT(N$9:N266))</f>
        <v/>
      </c>
      <c r="B266" s="15">
        <f>IF(P266="","",TEXT(INT(P266/($B$6*3600)),"00")&amp;":"&amp;TEXT(INT(MOD(P266,$B$6*3600)/($B$6*60)),"00")&amp;":"&amp;TEXT(INT(MOD(P266,$B$6*60)/$B$6),"00")&amp;":"&amp;TEXT(MOD(P266,$B$6),"00"))</f>
        <v/>
      </c>
      <c r="C266" s="16" t="n"/>
      <c r="D266" s="15">
        <f>IF(R266="","",IF(R266=0,"On time",IF(R266&gt;0,"Late ","Early ")&amp;TEXT(INT(ABS(R266)/($B$6*3600)),"00")&amp;":"&amp;TEXT(INT(MOD(ABS(R266),$B$6*3600)/($B$6*60)),"00")&amp;":"&amp;TEXT(INT(MOD(ABS(R266),$B$6*60)/$B$6),"00")&amp;":"&amp;TEXT(MOD(ABS(R266),$B$6),"00")))</f>
        <v/>
      </c>
      <c r="E266" s="17" t="n"/>
      <c r="F266" s="17" t="n"/>
      <c r="G266" s="17" t="n"/>
      <c r="H266" s="17" t="n"/>
      <c r="I266" s="18" t="n"/>
      <c r="J266" s="19" t="n"/>
      <c r="K266" s="15">
        <f>IF(N266="","",TEXT(INT(N266/($B$6*3600)),"00")&amp;":"&amp;TEXT(INT(MOD(N266,$B$6*3600)/($B$6*60)),"00")&amp;":"&amp;TEXT(INT(MOD(N266,$B$6*60)/$B$6),"00")&amp;":"&amp;TEXT(MOD(N266,$B$6),"00"))</f>
        <v/>
      </c>
      <c r="L266" s="17" t="n"/>
      <c r="N266">
        <f>IF(AND(I266="",J266=""),"",ROUND(I266*86400,0)*$B$6+N(J266))</f>
        <v/>
      </c>
      <c r="O266">
        <f>IF(N266="","",SUM(N$8:N265))</f>
        <v/>
      </c>
      <c r="P266">
        <f>IF(N266="","",MOD(ROUND($B$5*86400,0)*$B$6+O266,86400*$B$6))</f>
        <v/>
      </c>
      <c r="Q266">
        <f>IF(P266="","",INT(P266/($B$6*3600)))</f>
        <v/>
      </c>
      <c r="R266">
        <f>IF(OR(P266="",C266=""),"",MOD(P266-ROUND(MOD(C266,1)*86400,0)*$B$6+43200*$B$6,86400*$B$6)-43200*$B$6)</f>
        <v/>
      </c>
    </row>
    <row r="267">
      <c r="A267" s="15">
        <f>IF(N267="","",COUNT(N$9:N267))</f>
        <v/>
      </c>
      <c r="B267" s="15">
        <f>IF(P267="","",TEXT(INT(P267/($B$6*3600)),"00")&amp;":"&amp;TEXT(INT(MOD(P267,$B$6*3600)/($B$6*60)),"00")&amp;":"&amp;TEXT(INT(MOD(P267,$B$6*60)/$B$6),"00")&amp;":"&amp;TEXT(MOD(P267,$B$6),"00"))</f>
        <v/>
      </c>
      <c r="C267" s="16" t="n"/>
      <c r="D267" s="15">
        <f>IF(R267="","",IF(R267=0,"On time",IF(R267&gt;0,"Late ","Early ")&amp;TEXT(INT(ABS(R267)/($B$6*3600)),"00")&amp;":"&amp;TEXT(INT(MOD(ABS(R267),$B$6*3600)/($B$6*60)),"00")&amp;":"&amp;TEXT(INT(MOD(ABS(R267),$B$6*60)/$B$6),"00")&amp;":"&amp;TEXT(MOD(ABS(R267),$B$6),"00")))</f>
        <v/>
      </c>
      <c r="E267" s="17" t="n"/>
      <c r="F267" s="17" t="n"/>
      <c r="G267" s="17" t="n"/>
      <c r="H267" s="17" t="n"/>
      <c r="I267" s="18" t="n"/>
      <c r="J267" s="19" t="n"/>
      <c r="K267" s="15">
        <f>IF(N267="","",TEXT(INT(N267/($B$6*3600)),"00")&amp;":"&amp;TEXT(INT(MOD(N267,$B$6*3600)/($B$6*60)),"00")&amp;":"&amp;TEXT(INT(MOD(N267,$B$6*60)/$B$6),"00")&amp;":"&amp;TEXT(MOD(N267,$B$6),"00"))</f>
        <v/>
      </c>
      <c r="L267" s="17" t="n"/>
      <c r="N267">
        <f>IF(AND(I267="",J267=""),"",ROUND(I267*86400,0)*$B$6+N(J267))</f>
        <v/>
      </c>
      <c r="O267">
        <f>IF(N267="","",SUM(N$8:N266))</f>
        <v/>
      </c>
      <c r="P267">
        <f>IF(N267="","",MOD(ROUND($B$5*86400,0)*$B$6+O267,86400*$B$6))</f>
        <v/>
      </c>
      <c r="Q267">
        <f>IF(P267="","",INT(P267/($B$6*3600)))</f>
        <v/>
      </c>
      <c r="R267">
        <f>IF(OR(P267="",C267=""),"",MOD(P267-ROUND(MOD(C267,1)*86400,0)*$B$6+43200*$B$6,86400*$B$6)-43200*$B$6)</f>
        <v/>
      </c>
    </row>
    <row r="268">
      <c r="A268" s="15">
        <f>IF(N268="","",COUNT(N$9:N268))</f>
        <v/>
      </c>
      <c r="B268" s="15">
        <f>IF(P268="","",TEXT(INT(P268/($B$6*3600)),"00")&amp;":"&amp;TEXT(INT(MOD(P268,$B$6*3600)/($B$6*60)),"00")&amp;":"&amp;TEXT(INT(MOD(P268,$B$6*60)/$B$6),"00")&amp;":"&amp;TEXT(MOD(P268,$B$6),"00"))</f>
        <v/>
      </c>
      <c r="C268" s="16" t="n"/>
      <c r="D268" s="15">
        <f>IF(R268="","",IF(R268=0,"On time",IF(R268&gt;0,"Late ","Early ")&amp;TEXT(INT(ABS(R268)/($B$6*3600)),"00")&amp;":"&amp;TEXT(INT(MOD(ABS(R268),$B$6*3600)/($B$6*60)),"00")&amp;":"&amp;TEXT(INT(MOD(ABS(R268),$B$6*60)/$B$6),"00")&amp;":"&amp;TEXT(MOD(ABS(R268),$B$6),"00")))</f>
        <v/>
      </c>
      <c r="E268" s="17" t="n"/>
      <c r="F268" s="17" t="n"/>
      <c r="G268" s="17" t="n"/>
      <c r="H268" s="17" t="n"/>
      <c r="I268" s="18" t="n"/>
      <c r="J268" s="19" t="n"/>
      <c r="K268" s="15">
        <f>IF(N268="","",TEXT(INT(N268/($B$6*3600)),"00")&amp;":"&amp;TEXT(INT(MOD(N268,$B$6*3600)/($B$6*60)),"00")&amp;":"&amp;TEXT(INT(MOD(N268,$B$6*60)/$B$6),"00")&amp;":"&amp;TEXT(MOD(N268,$B$6),"00"))</f>
        <v/>
      </c>
      <c r="L268" s="17" t="n"/>
      <c r="N268">
        <f>IF(AND(I268="",J268=""),"",ROUND(I268*86400,0)*$B$6+N(J268))</f>
        <v/>
      </c>
      <c r="O268">
        <f>IF(N268="","",SUM(N$8:N267))</f>
        <v/>
      </c>
      <c r="P268">
        <f>IF(N268="","",MOD(ROUND($B$5*86400,0)*$B$6+O268,86400*$B$6))</f>
        <v/>
      </c>
      <c r="Q268">
        <f>IF(P268="","",INT(P268/($B$6*3600)))</f>
        <v/>
      </c>
      <c r="R268">
        <f>IF(OR(P268="",C268=""),"",MOD(P268-ROUND(MOD(C268,1)*86400,0)*$B$6+43200*$B$6,86400*$B$6)-43200*$B$6)</f>
        <v/>
      </c>
    </row>
    <row r="269">
      <c r="A269" s="15">
        <f>IF(N269="","",COUNT(N$9:N269))</f>
        <v/>
      </c>
      <c r="B269" s="15">
        <f>IF(P269="","",TEXT(INT(P269/($B$6*3600)),"00")&amp;":"&amp;TEXT(INT(MOD(P269,$B$6*3600)/($B$6*60)),"00")&amp;":"&amp;TEXT(INT(MOD(P269,$B$6*60)/$B$6),"00")&amp;":"&amp;TEXT(MOD(P269,$B$6),"00"))</f>
        <v/>
      </c>
      <c r="C269" s="16" t="n"/>
      <c r="D269" s="15">
        <f>IF(R269="","",IF(R269=0,"On time",IF(R269&gt;0,"Late ","Early ")&amp;TEXT(INT(ABS(R269)/($B$6*3600)),"00")&amp;":"&amp;TEXT(INT(MOD(ABS(R269),$B$6*3600)/($B$6*60)),"00")&amp;":"&amp;TEXT(INT(MOD(ABS(R269),$B$6*60)/$B$6),"00")&amp;":"&amp;TEXT(MOD(ABS(R269),$B$6),"00")))</f>
        <v/>
      </c>
      <c r="E269" s="17" t="n"/>
      <c r="F269" s="17" t="n"/>
      <c r="G269" s="17" t="n"/>
      <c r="H269" s="17" t="n"/>
      <c r="I269" s="18" t="n"/>
      <c r="J269" s="19" t="n"/>
      <c r="K269" s="15">
        <f>IF(N269="","",TEXT(INT(N269/($B$6*3600)),"00")&amp;":"&amp;TEXT(INT(MOD(N269,$B$6*3600)/($B$6*60)),"00")&amp;":"&amp;TEXT(INT(MOD(N269,$B$6*60)/$B$6),"00")&amp;":"&amp;TEXT(MOD(N269,$B$6),"00"))</f>
        <v/>
      </c>
      <c r="L269" s="17" t="n"/>
      <c r="N269">
        <f>IF(AND(I269="",J269=""),"",ROUND(I269*86400,0)*$B$6+N(J269))</f>
        <v/>
      </c>
      <c r="O269">
        <f>IF(N269="","",SUM(N$8:N268))</f>
        <v/>
      </c>
      <c r="P269">
        <f>IF(N269="","",MOD(ROUND($B$5*86400,0)*$B$6+O269,86400*$B$6))</f>
        <v/>
      </c>
      <c r="Q269">
        <f>IF(P269="","",INT(P269/($B$6*3600)))</f>
        <v/>
      </c>
      <c r="R269">
        <f>IF(OR(P269="",C269=""),"",MOD(P269-ROUND(MOD(C269,1)*86400,0)*$B$6+43200*$B$6,86400*$B$6)-43200*$B$6)</f>
        <v/>
      </c>
    </row>
    <row r="270">
      <c r="A270" s="15">
        <f>IF(N270="","",COUNT(N$9:N270))</f>
        <v/>
      </c>
      <c r="B270" s="15">
        <f>IF(P270="","",TEXT(INT(P270/($B$6*3600)),"00")&amp;":"&amp;TEXT(INT(MOD(P270,$B$6*3600)/($B$6*60)),"00")&amp;":"&amp;TEXT(INT(MOD(P270,$B$6*60)/$B$6),"00")&amp;":"&amp;TEXT(MOD(P270,$B$6),"00"))</f>
        <v/>
      </c>
      <c r="C270" s="16" t="n"/>
      <c r="D270" s="15">
        <f>IF(R270="","",IF(R270=0,"On time",IF(R270&gt;0,"Late ","Early ")&amp;TEXT(INT(ABS(R270)/($B$6*3600)),"00")&amp;":"&amp;TEXT(INT(MOD(ABS(R270),$B$6*3600)/($B$6*60)),"00")&amp;":"&amp;TEXT(INT(MOD(ABS(R270),$B$6*60)/$B$6),"00")&amp;":"&amp;TEXT(MOD(ABS(R270),$B$6),"00")))</f>
        <v/>
      </c>
      <c r="E270" s="17" t="n"/>
      <c r="F270" s="17" t="n"/>
      <c r="G270" s="17" t="n"/>
      <c r="H270" s="17" t="n"/>
      <c r="I270" s="18" t="n"/>
      <c r="J270" s="19" t="n"/>
      <c r="K270" s="15">
        <f>IF(N270="","",TEXT(INT(N270/($B$6*3600)),"00")&amp;":"&amp;TEXT(INT(MOD(N270,$B$6*3600)/($B$6*60)),"00")&amp;":"&amp;TEXT(INT(MOD(N270,$B$6*60)/$B$6),"00")&amp;":"&amp;TEXT(MOD(N270,$B$6),"00"))</f>
        <v/>
      </c>
      <c r="L270" s="17" t="n"/>
      <c r="N270">
        <f>IF(AND(I270="",J270=""),"",ROUND(I270*86400,0)*$B$6+N(J270))</f>
        <v/>
      </c>
      <c r="O270">
        <f>IF(N270="","",SUM(N$8:N269))</f>
        <v/>
      </c>
      <c r="P270">
        <f>IF(N270="","",MOD(ROUND($B$5*86400,0)*$B$6+O270,86400*$B$6))</f>
        <v/>
      </c>
      <c r="Q270">
        <f>IF(P270="","",INT(P270/($B$6*3600)))</f>
        <v/>
      </c>
      <c r="R270">
        <f>IF(OR(P270="",C270=""),"",MOD(P270-ROUND(MOD(C270,1)*86400,0)*$B$6+43200*$B$6,86400*$B$6)-43200*$B$6)</f>
        <v/>
      </c>
    </row>
    <row r="271">
      <c r="A271" s="15">
        <f>IF(N271="","",COUNT(N$9:N271))</f>
        <v/>
      </c>
      <c r="B271" s="15">
        <f>IF(P271="","",TEXT(INT(P271/($B$6*3600)),"00")&amp;":"&amp;TEXT(INT(MOD(P271,$B$6*3600)/($B$6*60)),"00")&amp;":"&amp;TEXT(INT(MOD(P271,$B$6*60)/$B$6),"00")&amp;":"&amp;TEXT(MOD(P271,$B$6),"00"))</f>
        <v/>
      </c>
      <c r="C271" s="16" t="n"/>
      <c r="D271" s="15">
        <f>IF(R271="","",IF(R271=0,"On time",IF(R271&gt;0,"Late ","Early ")&amp;TEXT(INT(ABS(R271)/($B$6*3600)),"00")&amp;":"&amp;TEXT(INT(MOD(ABS(R271),$B$6*3600)/($B$6*60)),"00")&amp;":"&amp;TEXT(INT(MOD(ABS(R271),$B$6*60)/$B$6),"00")&amp;":"&amp;TEXT(MOD(ABS(R271),$B$6),"00")))</f>
        <v/>
      </c>
      <c r="E271" s="17" t="n"/>
      <c r="F271" s="17" t="n"/>
      <c r="G271" s="17" t="n"/>
      <c r="H271" s="17" t="n"/>
      <c r="I271" s="18" t="n"/>
      <c r="J271" s="19" t="n"/>
      <c r="K271" s="15">
        <f>IF(N271="","",TEXT(INT(N271/($B$6*3600)),"00")&amp;":"&amp;TEXT(INT(MOD(N271,$B$6*3600)/($B$6*60)),"00")&amp;":"&amp;TEXT(INT(MOD(N271,$B$6*60)/$B$6),"00")&amp;":"&amp;TEXT(MOD(N271,$B$6),"00"))</f>
        <v/>
      </c>
      <c r="L271" s="17" t="n"/>
      <c r="N271">
        <f>IF(AND(I271="",J271=""),"",ROUND(I271*86400,0)*$B$6+N(J271))</f>
        <v/>
      </c>
      <c r="O271">
        <f>IF(N271="","",SUM(N$8:N270))</f>
        <v/>
      </c>
      <c r="P271">
        <f>IF(N271="","",MOD(ROUND($B$5*86400,0)*$B$6+O271,86400*$B$6))</f>
        <v/>
      </c>
      <c r="Q271">
        <f>IF(P271="","",INT(P271/($B$6*3600)))</f>
        <v/>
      </c>
      <c r="R271">
        <f>IF(OR(P271="",C271=""),"",MOD(P271-ROUND(MOD(C271,1)*86400,0)*$B$6+43200*$B$6,86400*$B$6)-43200*$B$6)</f>
        <v/>
      </c>
    </row>
    <row r="272">
      <c r="A272" s="15">
        <f>IF(N272="","",COUNT(N$9:N272))</f>
        <v/>
      </c>
      <c r="B272" s="15">
        <f>IF(P272="","",TEXT(INT(P272/($B$6*3600)),"00")&amp;":"&amp;TEXT(INT(MOD(P272,$B$6*3600)/($B$6*60)),"00")&amp;":"&amp;TEXT(INT(MOD(P272,$B$6*60)/$B$6),"00")&amp;":"&amp;TEXT(MOD(P272,$B$6),"00"))</f>
        <v/>
      </c>
      <c r="C272" s="16" t="n"/>
      <c r="D272" s="15">
        <f>IF(R272="","",IF(R272=0,"On time",IF(R272&gt;0,"Late ","Early ")&amp;TEXT(INT(ABS(R272)/($B$6*3600)),"00")&amp;":"&amp;TEXT(INT(MOD(ABS(R272),$B$6*3600)/($B$6*60)),"00")&amp;":"&amp;TEXT(INT(MOD(ABS(R272),$B$6*60)/$B$6),"00")&amp;":"&amp;TEXT(MOD(ABS(R272),$B$6),"00")))</f>
        <v/>
      </c>
      <c r="E272" s="17" t="n"/>
      <c r="F272" s="17" t="n"/>
      <c r="G272" s="17" t="n"/>
      <c r="H272" s="17" t="n"/>
      <c r="I272" s="18" t="n"/>
      <c r="J272" s="19" t="n"/>
      <c r="K272" s="15">
        <f>IF(N272="","",TEXT(INT(N272/($B$6*3600)),"00")&amp;":"&amp;TEXT(INT(MOD(N272,$B$6*3600)/($B$6*60)),"00")&amp;":"&amp;TEXT(INT(MOD(N272,$B$6*60)/$B$6),"00")&amp;":"&amp;TEXT(MOD(N272,$B$6),"00"))</f>
        <v/>
      </c>
      <c r="L272" s="17" t="n"/>
      <c r="N272">
        <f>IF(AND(I272="",J272=""),"",ROUND(I272*86400,0)*$B$6+N(J272))</f>
        <v/>
      </c>
      <c r="O272">
        <f>IF(N272="","",SUM(N$8:N271))</f>
        <v/>
      </c>
      <c r="P272">
        <f>IF(N272="","",MOD(ROUND($B$5*86400,0)*$B$6+O272,86400*$B$6))</f>
        <v/>
      </c>
      <c r="Q272">
        <f>IF(P272="","",INT(P272/($B$6*3600)))</f>
        <v/>
      </c>
      <c r="R272">
        <f>IF(OR(P272="",C272=""),"",MOD(P272-ROUND(MOD(C272,1)*86400,0)*$B$6+43200*$B$6,86400*$B$6)-43200*$B$6)</f>
        <v/>
      </c>
    </row>
    <row r="273">
      <c r="A273" s="15">
        <f>IF(N273="","",COUNT(N$9:N273))</f>
        <v/>
      </c>
      <c r="B273" s="15">
        <f>IF(P273="","",TEXT(INT(P273/($B$6*3600)),"00")&amp;":"&amp;TEXT(INT(MOD(P273,$B$6*3600)/($B$6*60)),"00")&amp;":"&amp;TEXT(INT(MOD(P273,$B$6*60)/$B$6),"00")&amp;":"&amp;TEXT(MOD(P273,$B$6),"00"))</f>
        <v/>
      </c>
      <c r="C273" s="16" t="n"/>
      <c r="D273" s="15">
        <f>IF(R273="","",IF(R273=0,"On time",IF(R273&gt;0,"Late ","Early ")&amp;TEXT(INT(ABS(R273)/($B$6*3600)),"00")&amp;":"&amp;TEXT(INT(MOD(ABS(R273),$B$6*3600)/($B$6*60)),"00")&amp;":"&amp;TEXT(INT(MOD(ABS(R273),$B$6*60)/$B$6),"00")&amp;":"&amp;TEXT(MOD(ABS(R273),$B$6),"00")))</f>
        <v/>
      </c>
      <c r="E273" s="17" t="n"/>
      <c r="F273" s="17" t="n"/>
      <c r="G273" s="17" t="n"/>
      <c r="H273" s="17" t="n"/>
      <c r="I273" s="18" t="n"/>
      <c r="J273" s="19" t="n"/>
      <c r="K273" s="15">
        <f>IF(N273="","",TEXT(INT(N273/($B$6*3600)),"00")&amp;":"&amp;TEXT(INT(MOD(N273,$B$6*3600)/($B$6*60)),"00")&amp;":"&amp;TEXT(INT(MOD(N273,$B$6*60)/$B$6),"00")&amp;":"&amp;TEXT(MOD(N273,$B$6),"00"))</f>
        <v/>
      </c>
      <c r="L273" s="17" t="n"/>
      <c r="N273">
        <f>IF(AND(I273="",J273=""),"",ROUND(I273*86400,0)*$B$6+N(J273))</f>
        <v/>
      </c>
      <c r="O273">
        <f>IF(N273="","",SUM(N$8:N272))</f>
        <v/>
      </c>
      <c r="P273">
        <f>IF(N273="","",MOD(ROUND($B$5*86400,0)*$B$6+O273,86400*$B$6))</f>
        <v/>
      </c>
      <c r="Q273">
        <f>IF(P273="","",INT(P273/($B$6*3600)))</f>
        <v/>
      </c>
      <c r="R273">
        <f>IF(OR(P273="",C273=""),"",MOD(P273-ROUND(MOD(C273,1)*86400,0)*$B$6+43200*$B$6,86400*$B$6)-43200*$B$6)</f>
        <v/>
      </c>
    </row>
    <row r="274">
      <c r="A274" s="15">
        <f>IF(N274="","",COUNT(N$9:N274))</f>
        <v/>
      </c>
      <c r="B274" s="15">
        <f>IF(P274="","",TEXT(INT(P274/($B$6*3600)),"00")&amp;":"&amp;TEXT(INT(MOD(P274,$B$6*3600)/($B$6*60)),"00")&amp;":"&amp;TEXT(INT(MOD(P274,$B$6*60)/$B$6),"00")&amp;":"&amp;TEXT(MOD(P274,$B$6),"00"))</f>
        <v/>
      </c>
      <c r="C274" s="16" t="n"/>
      <c r="D274" s="15">
        <f>IF(R274="","",IF(R274=0,"On time",IF(R274&gt;0,"Late ","Early ")&amp;TEXT(INT(ABS(R274)/($B$6*3600)),"00")&amp;":"&amp;TEXT(INT(MOD(ABS(R274),$B$6*3600)/($B$6*60)),"00")&amp;":"&amp;TEXT(INT(MOD(ABS(R274),$B$6*60)/$B$6),"00")&amp;":"&amp;TEXT(MOD(ABS(R274),$B$6),"00")))</f>
        <v/>
      </c>
      <c r="E274" s="17" t="n"/>
      <c r="F274" s="17" t="n"/>
      <c r="G274" s="17" t="n"/>
      <c r="H274" s="17" t="n"/>
      <c r="I274" s="18" t="n"/>
      <c r="J274" s="19" t="n"/>
      <c r="K274" s="15">
        <f>IF(N274="","",TEXT(INT(N274/($B$6*3600)),"00")&amp;":"&amp;TEXT(INT(MOD(N274,$B$6*3600)/($B$6*60)),"00")&amp;":"&amp;TEXT(INT(MOD(N274,$B$6*60)/$B$6),"00")&amp;":"&amp;TEXT(MOD(N274,$B$6),"00"))</f>
        <v/>
      </c>
      <c r="L274" s="17" t="n"/>
      <c r="N274">
        <f>IF(AND(I274="",J274=""),"",ROUND(I274*86400,0)*$B$6+N(J274))</f>
        <v/>
      </c>
      <c r="O274">
        <f>IF(N274="","",SUM(N$8:N273))</f>
        <v/>
      </c>
      <c r="P274">
        <f>IF(N274="","",MOD(ROUND($B$5*86400,0)*$B$6+O274,86400*$B$6))</f>
        <v/>
      </c>
      <c r="Q274">
        <f>IF(P274="","",INT(P274/($B$6*3600)))</f>
        <v/>
      </c>
      <c r="R274">
        <f>IF(OR(P274="",C274=""),"",MOD(P274-ROUND(MOD(C274,1)*86400,0)*$B$6+43200*$B$6,86400*$B$6)-43200*$B$6)</f>
        <v/>
      </c>
    </row>
    <row r="275">
      <c r="A275" s="15">
        <f>IF(N275="","",COUNT(N$9:N275))</f>
        <v/>
      </c>
      <c r="B275" s="15">
        <f>IF(P275="","",TEXT(INT(P275/($B$6*3600)),"00")&amp;":"&amp;TEXT(INT(MOD(P275,$B$6*3600)/($B$6*60)),"00")&amp;":"&amp;TEXT(INT(MOD(P275,$B$6*60)/$B$6),"00")&amp;":"&amp;TEXT(MOD(P275,$B$6),"00"))</f>
        <v/>
      </c>
      <c r="C275" s="16" t="n"/>
      <c r="D275" s="15">
        <f>IF(R275="","",IF(R275=0,"On time",IF(R275&gt;0,"Late ","Early ")&amp;TEXT(INT(ABS(R275)/($B$6*3600)),"00")&amp;":"&amp;TEXT(INT(MOD(ABS(R275),$B$6*3600)/($B$6*60)),"00")&amp;":"&amp;TEXT(INT(MOD(ABS(R275),$B$6*60)/$B$6),"00")&amp;":"&amp;TEXT(MOD(ABS(R275),$B$6),"00")))</f>
        <v/>
      </c>
      <c r="E275" s="17" t="n"/>
      <c r="F275" s="17" t="n"/>
      <c r="G275" s="17" t="n"/>
      <c r="H275" s="17" t="n"/>
      <c r="I275" s="18" t="n"/>
      <c r="J275" s="19" t="n"/>
      <c r="K275" s="15">
        <f>IF(N275="","",TEXT(INT(N275/($B$6*3600)),"00")&amp;":"&amp;TEXT(INT(MOD(N275,$B$6*3600)/($B$6*60)),"00")&amp;":"&amp;TEXT(INT(MOD(N275,$B$6*60)/$B$6),"00")&amp;":"&amp;TEXT(MOD(N275,$B$6),"00"))</f>
        <v/>
      </c>
      <c r="L275" s="17" t="n"/>
      <c r="N275">
        <f>IF(AND(I275="",J275=""),"",ROUND(I275*86400,0)*$B$6+N(J275))</f>
        <v/>
      </c>
      <c r="O275">
        <f>IF(N275="","",SUM(N$8:N274))</f>
        <v/>
      </c>
      <c r="P275">
        <f>IF(N275="","",MOD(ROUND($B$5*86400,0)*$B$6+O275,86400*$B$6))</f>
        <v/>
      </c>
      <c r="Q275">
        <f>IF(P275="","",INT(P275/($B$6*3600)))</f>
        <v/>
      </c>
      <c r="R275">
        <f>IF(OR(P275="",C275=""),"",MOD(P275-ROUND(MOD(C275,1)*86400,0)*$B$6+43200*$B$6,86400*$B$6)-43200*$B$6)</f>
        <v/>
      </c>
    </row>
    <row r="276">
      <c r="A276" s="15">
        <f>IF(N276="","",COUNT(N$9:N276))</f>
        <v/>
      </c>
      <c r="B276" s="15">
        <f>IF(P276="","",TEXT(INT(P276/($B$6*3600)),"00")&amp;":"&amp;TEXT(INT(MOD(P276,$B$6*3600)/($B$6*60)),"00")&amp;":"&amp;TEXT(INT(MOD(P276,$B$6*60)/$B$6),"00")&amp;":"&amp;TEXT(MOD(P276,$B$6),"00"))</f>
        <v/>
      </c>
      <c r="C276" s="16" t="n"/>
      <c r="D276" s="15">
        <f>IF(R276="","",IF(R276=0,"On time",IF(R276&gt;0,"Late ","Early ")&amp;TEXT(INT(ABS(R276)/($B$6*3600)),"00")&amp;":"&amp;TEXT(INT(MOD(ABS(R276),$B$6*3600)/($B$6*60)),"00")&amp;":"&amp;TEXT(INT(MOD(ABS(R276),$B$6*60)/$B$6),"00")&amp;":"&amp;TEXT(MOD(ABS(R276),$B$6),"00")))</f>
        <v/>
      </c>
      <c r="E276" s="17" t="n"/>
      <c r="F276" s="17" t="n"/>
      <c r="G276" s="17" t="n"/>
      <c r="H276" s="17" t="n"/>
      <c r="I276" s="18" t="n"/>
      <c r="J276" s="19" t="n"/>
      <c r="K276" s="15">
        <f>IF(N276="","",TEXT(INT(N276/($B$6*3600)),"00")&amp;":"&amp;TEXT(INT(MOD(N276,$B$6*3600)/($B$6*60)),"00")&amp;":"&amp;TEXT(INT(MOD(N276,$B$6*60)/$B$6),"00")&amp;":"&amp;TEXT(MOD(N276,$B$6),"00"))</f>
        <v/>
      </c>
      <c r="L276" s="17" t="n"/>
      <c r="N276">
        <f>IF(AND(I276="",J276=""),"",ROUND(I276*86400,0)*$B$6+N(J276))</f>
        <v/>
      </c>
      <c r="O276">
        <f>IF(N276="","",SUM(N$8:N275))</f>
        <v/>
      </c>
      <c r="P276">
        <f>IF(N276="","",MOD(ROUND($B$5*86400,0)*$B$6+O276,86400*$B$6))</f>
        <v/>
      </c>
      <c r="Q276">
        <f>IF(P276="","",INT(P276/($B$6*3600)))</f>
        <v/>
      </c>
      <c r="R276">
        <f>IF(OR(P276="",C276=""),"",MOD(P276-ROUND(MOD(C276,1)*86400,0)*$B$6+43200*$B$6,86400*$B$6)-43200*$B$6)</f>
        <v/>
      </c>
    </row>
    <row r="277">
      <c r="A277" s="15">
        <f>IF(N277="","",COUNT(N$9:N277))</f>
        <v/>
      </c>
      <c r="B277" s="15">
        <f>IF(P277="","",TEXT(INT(P277/($B$6*3600)),"00")&amp;":"&amp;TEXT(INT(MOD(P277,$B$6*3600)/($B$6*60)),"00")&amp;":"&amp;TEXT(INT(MOD(P277,$B$6*60)/$B$6),"00")&amp;":"&amp;TEXT(MOD(P277,$B$6),"00"))</f>
        <v/>
      </c>
      <c r="C277" s="16" t="n"/>
      <c r="D277" s="15">
        <f>IF(R277="","",IF(R277=0,"On time",IF(R277&gt;0,"Late ","Early ")&amp;TEXT(INT(ABS(R277)/($B$6*3600)),"00")&amp;":"&amp;TEXT(INT(MOD(ABS(R277),$B$6*3600)/($B$6*60)),"00")&amp;":"&amp;TEXT(INT(MOD(ABS(R277),$B$6*60)/$B$6),"00")&amp;":"&amp;TEXT(MOD(ABS(R277),$B$6),"00")))</f>
        <v/>
      </c>
      <c r="E277" s="17" t="n"/>
      <c r="F277" s="17" t="n"/>
      <c r="G277" s="17" t="n"/>
      <c r="H277" s="17" t="n"/>
      <c r="I277" s="18" t="n"/>
      <c r="J277" s="19" t="n"/>
      <c r="K277" s="15">
        <f>IF(N277="","",TEXT(INT(N277/($B$6*3600)),"00")&amp;":"&amp;TEXT(INT(MOD(N277,$B$6*3600)/($B$6*60)),"00")&amp;":"&amp;TEXT(INT(MOD(N277,$B$6*60)/$B$6),"00")&amp;":"&amp;TEXT(MOD(N277,$B$6),"00"))</f>
        <v/>
      </c>
      <c r="L277" s="17" t="n"/>
      <c r="N277">
        <f>IF(AND(I277="",J277=""),"",ROUND(I277*86400,0)*$B$6+N(J277))</f>
        <v/>
      </c>
      <c r="O277">
        <f>IF(N277="","",SUM(N$8:N276))</f>
        <v/>
      </c>
      <c r="P277">
        <f>IF(N277="","",MOD(ROUND($B$5*86400,0)*$B$6+O277,86400*$B$6))</f>
        <v/>
      </c>
      <c r="Q277">
        <f>IF(P277="","",INT(P277/($B$6*3600)))</f>
        <v/>
      </c>
      <c r="R277">
        <f>IF(OR(P277="",C277=""),"",MOD(P277-ROUND(MOD(C277,1)*86400,0)*$B$6+43200*$B$6,86400*$B$6)-43200*$B$6)</f>
        <v/>
      </c>
    </row>
    <row r="278">
      <c r="A278" s="15">
        <f>IF(N278="","",COUNT(N$9:N278))</f>
        <v/>
      </c>
      <c r="B278" s="15">
        <f>IF(P278="","",TEXT(INT(P278/($B$6*3600)),"00")&amp;":"&amp;TEXT(INT(MOD(P278,$B$6*3600)/($B$6*60)),"00")&amp;":"&amp;TEXT(INT(MOD(P278,$B$6*60)/$B$6),"00")&amp;":"&amp;TEXT(MOD(P278,$B$6),"00"))</f>
        <v/>
      </c>
      <c r="C278" s="16" t="n"/>
      <c r="D278" s="15">
        <f>IF(R278="","",IF(R278=0,"On time",IF(R278&gt;0,"Late ","Early ")&amp;TEXT(INT(ABS(R278)/($B$6*3600)),"00")&amp;":"&amp;TEXT(INT(MOD(ABS(R278),$B$6*3600)/($B$6*60)),"00")&amp;":"&amp;TEXT(INT(MOD(ABS(R278),$B$6*60)/$B$6),"00")&amp;":"&amp;TEXT(MOD(ABS(R278),$B$6),"00")))</f>
        <v/>
      </c>
      <c r="E278" s="17" t="n"/>
      <c r="F278" s="17" t="n"/>
      <c r="G278" s="17" t="n"/>
      <c r="H278" s="17" t="n"/>
      <c r="I278" s="18" t="n"/>
      <c r="J278" s="19" t="n"/>
      <c r="K278" s="15">
        <f>IF(N278="","",TEXT(INT(N278/($B$6*3600)),"00")&amp;":"&amp;TEXT(INT(MOD(N278,$B$6*3600)/($B$6*60)),"00")&amp;":"&amp;TEXT(INT(MOD(N278,$B$6*60)/$B$6),"00")&amp;":"&amp;TEXT(MOD(N278,$B$6),"00"))</f>
        <v/>
      </c>
      <c r="L278" s="17" t="n"/>
      <c r="N278">
        <f>IF(AND(I278="",J278=""),"",ROUND(I278*86400,0)*$B$6+N(J278))</f>
        <v/>
      </c>
      <c r="O278">
        <f>IF(N278="","",SUM(N$8:N277))</f>
        <v/>
      </c>
      <c r="P278">
        <f>IF(N278="","",MOD(ROUND($B$5*86400,0)*$B$6+O278,86400*$B$6))</f>
        <v/>
      </c>
      <c r="Q278">
        <f>IF(P278="","",INT(P278/($B$6*3600)))</f>
        <v/>
      </c>
      <c r="R278">
        <f>IF(OR(P278="",C278=""),"",MOD(P278-ROUND(MOD(C278,1)*86400,0)*$B$6+43200*$B$6,86400*$B$6)-43200*$B$6)</f>
        <v/>
      </c>
    </row>
    <row r="279">
      <c r="A279" s="15">
        <f>IF(N279="","",COUNT(N$9:N279))</f>
        <v/>
      </c>
      <c r="B279" s="15">
        <f>IF(P279="","",TEXT(INT(P279/($B$6*3600)),"00")&amp;":"&amp;TEXT(INT(MOD(P279,$B$6*3600)/($B$6*60)),"00")&amp;":"&amp;TEXT(INT(MOD(P279,$B$6*60)/$B$6),"00")&amp;":"&amp;TEXT(MOD(P279,$B$6),"00"))</f>
        <v/>
      </c>
      <c r="C279" s="16" t="n"/>
      <c r="D279" s="15">
        <f>IF(R279="","",IF(R279=0,"On time",IF(R279&gt;0,"Late ","Early ")&amp;TEXT(INT(ABS(R279)/($B$6*3600)),"00")&amp;":"&amp;TEXT(INT(MOD(ABS(R279),$B$6*3600)/($B$6*60)),"00")&amp;":"&amp;TEXT(INT(MOD(ABS(R279),$B$6*60)/$B$6),"00")&amp;":"&amp;TEXT(MOD(ABS(R279),$B$6),"00")))</f>
        <v/>
      </c>
      <c r="E279" s="17" t="n"/>
      <c r="F279" s="17" t="n"/>
      <c r="G279" s="17" t="n"/>
      <c r="H279" s="17" t="n"/>
      <c r="I279" s="18" t="n"/>
      <c r="J279" s="19" t="n"/>
      <c r="K279" s="15">
        <f>IF(N279="","",TEXT(INT(N279/($B$6*3600)),"00")&amp;":"&amp;TEXT(INT(MOD(N279,$B$6*3600)/($B$6*60)),"00")&amp;":"&amp;TEXT(INT(MOD(N279,$B$6*60)/$B$6),"00")&amp;":"&amp;TEXT(MOD(N279,$B$6),"00"))</f>
        <v/>
      </c>
      <c r="L279" s="17" t="n"/>
      <c r="N279">
        <f>IF(AND(I279="",J279=""),"",ROUND(I279*86400,0)*$B$6+N(J279))</f>
        <v/>
      </c>
      <c r="O279">
        <f>IF(N279="","",SUM(N$8:N278))</f>
        <v/>
      </c>
      <c r="P279">
        <f>IF(N279="","",MOD(ROUND($B$5*86400,0)*$B$6+O279,86400*$B$6))</f>
        <v/>
      </c>
      <c r="Q279">
        <f>IF(P279="","",INT(P279/($B$6*3600)))</f>
        <v/>
      </c>
      <c r="R279">
        <f>IF(OR(P279="",C279=""),"",MOD(P279-ROUND(MOD(C279,1)*86400,0)*$B$6+43200*$B$6,86400*$B$6)-43200*$B$6)</f>
        <v/>
      </c>
    </row>
    <row r="280">
      <c r="A280" s="15">
        <f>IF(N280="","",COUNT(N$9:N280))</f>
        <v/>
      </c>
      <c r="B280" s="15">
        <f>IF(P280="","",TEXT(INT(P280/($B$6*3600)),"00")&amp;":"&amp;TEXT(INT(MOD(P280,$B$6*3600)/($B$6*60)),"00")&amp;":"&amp;TEXT(INT(MOD(P280,$B$6*60)/$B$6),"00")&amp;":"&amp;TEXT(MOD(P280,$B$6),"00"))</f>
        <v/>
      </c>
      <c r="C280" s="16" t="n"/>
      <c r="D280" s="15">
        <f>IF(R280="","",IF(R280=0,"On time",IF(R280&gt;0,"Late ","Early ")&amp;TEXT(INT(ABS(R280)/($B$6*3600)),"00")&amp;":"&amp;TEXT(INT(MOD(ABS(R280),$B$6*3600)/($B$6*60)),"00")&amp;":"&amp;TEXT(INT(MOD(ABS(R280),$B$6*60)/$B$6),"00")&amp;":"&amp;TEXT(MOD(ABS(R280),$B$6),"00")))</f>
        <v/>
      </c>
      <c r="E280" s="17" t="n"/>
      <c r="F280" s="17" t="n"/>
      <c r="G280" s="17" t="n"/>
      <c r="H280" s="17" t="n"/>
      <c r="I280" s="18" t="n"/>
      <c r="J280" s="19" t="n"/>
      <c r="K280" s="15">
        <f>IF(N280="","",TEXT(INT(N280/($B$6*3600)),"00")&amp;":"&amp;TEXT(INT(MOD(N280,$B$6*3600)/($B$6*60)),"00")&amp;":"&amp;TEXT(INT(MOD(N280,$B$6*60)/$B$6),"00")&amp;":"&amp;TEXT(MOD(N280,$B$6),"00"))</f>
        <v/>
      </c>
      <c r="L280" s="17" t="n"/>
      <c r="N280">
        <f>IF(AND(I280="",J280=""),"",ROUND(I280*86400,0)*$B$6+N(J280))</f>
        <v/>
      </c>
      <c r="O280">
        <f>IF(N280="","",SUM(N$8:N279))</f>
        <v/>
      </c>
      <c r="P280">
        <f>IF(N280="","",MOD(ROUND($B$5*86400,0)*$B$6+O280,86400*$B$6))</f>
        <v/>
      </c>
      <c r="Q280">
        <f>IF(P280="","",INT(P280/($B$6*3600)))</f>
        <v/>
      </c>
      <c r="R280">
        <f>IF(OR(P280="",C280=""),"",MOD(P280-ROUND(MOD(C280,1)*86400,0)*$B$6+43200*$B$6,86400*$B$6)-43200*$B$6)</f>
        <v/>
      </c>
    </row>
    <row r="281">
      <c r="A281" s="15">
        <f>IF(N281="","",COUNT(N$9:N281))</f>
        <v/>
      </c>
      <c r="B281" s="15">
        <f>IF(P281="","",TEXT(INT(P281/($B$6*3600)),"00")&amp;":"&amp;TEXT(INT(MOD(P281,$B$6*3600)/($B$6*60)),"00")&amp;":"&amp;TEXT(INT(MOD(P281,$B$6*60)/$B$6),"00")&amp;":"&amp;TEXT(MOD(P281,$B$6),"00"))</f>
        <v/>
      </c>
      <c r="C281" s="16" t="n"/>
      <c r="D281" s="15">
        <f>IF(R281="","",IF(R281=0,"On time",IF(R281&gt;0,"Late ","Early ")&amp;TEXT(INT(ABS(R281)/($B$6*3600)),"00")&amp;":"&amp;TEXT(INT(MOD(ABS(R281),$B$6*3600)/($B$6*60)),"00")&amp;":"&amp;TEXT(INT(MOD(ABS(R281),$B$6*60)/$B$6),"00")&amp;":"&amp;TEXT(MOD(ABS(R281),$B$6),"00")))</f>
        <v/>
      </c>
      <c r="E281" s="17" t="n"/>
      <c r="F281" s="17" t="n"/>
      <c r="G281" s="17" t="n"/>
      <c r="H281" s="17" t="n"/>
      <c r="I281" s="18" t="n"/>
      <c r="J281" s="19" t="n"/>
      <c r="K281" s="15">
        <f>IF(N281="","",TEXT(INT(N281/($B$6*3600)),"00")&amp;":"&amp;TEXT(INT(MOD(N281,$B$6*3600)/($B$6*60)),"00")&amp;":"&amp;TEXT(INT(MOD(N281,$B$6*60)/$B$6),"00")&amp;":"&amp;TEXT(MOD(N281,$B$6),"00"))</f>
        <v/>
      </c>
      <c r="L281" s="17" t="n"/>
      <c r="N281">
        <f>IF(AND(I281="",J281=""),"",ROUND(I281*86400,0)*$B$6+N(J281))</f>
        <v/>
      </c>
      <c r="O281">
        <f>IF(N281="","",SUM(N$8:N280))</f>
        <v/>
      </c>
      <c r="P281">
        <f>IF(N281="","",MOD(ROUND($B$5*86400,0)*$B$6+O281,86400*$B$6))</f>
        <v/>
      </c>
      <c r="Q281">
        <f>IF(P281="","",INT(P281/($B$6*3600)))</f>
        <v/>
      </c>
      <c r="R281">
        <f>IF(OR(P281="",C281=""),"",MOD(P281-ROUND(MOD(C281,1)*86400,0)*$B$6+43200*$B$6,86400*$B$6)-43200*$B$6)</f>
        <v/>
      </c>
    </row>
    <row r="282">
      <c r="A282" s="15">
        <f>IF(N282="","",COUNT(N$9:N282))</f>
        <v/>
      </c>
      <c r="B282" s="15">
        <f>IF(P282="","",TEXT(INT(P282/($B$6*3600)),"00")&amp;":"&amp;TEXT(INT(MOD(P282,$B$6*3600)/($B$6*60)),"00")&amp;":"&amp;TEXT(INT(MOD(P282,$B$6*60)/$B$6),"00")&amp;":"&amp;TEXT(MOD(P282,$B$6),"00"))</f>
        <v/>
      </c>
      <c r="C282" s="16" t="n"/>
      <c r="D282" s="15">
        <f>IF(R282="","",IF(R282=0,"On time",IF(R282&gt;0,"Late ","Early ")&amp;TEXT(INT(ABS(R282)/($B$6*3600)),"00")&amp;":"&amp;TEXT(INT(MOD(ABS(R282),$B$6*3600)/($B$6*60)),"00")&amp;":"&amp;TEXT(INT(MOD(ABS(R282),$B$6*60)/$B$6),"00")&amp;":"&amp;TEXT(MOD(ABS(R282),$B$6),"00")))</f>
        <v/>
      </c>
      <c r="E282" s="17" t="n"/>
      <c r="F282" s="17" t="n"/>
      <c r="G282" s="17" t="n"/>
      <c r="H282" s="17" t="n"/>
      <c r="I282" s="18" t="n"/>
      <c r="J282" s="19" t="n"/>
      <c r="K282" s="15">
        <f>IF(N282="","",TEXT(INT(N282/($B$6*3600)),"00")&amp;":"&amp;TEXT(INT(MOD(N282,$B$6*3600)/($B$6*60)),"00")&amp;":"&amp;TEXT(INT(MOD(N282,$B$6*60)/$B$6),"00")&amp;":"&amp;TEXT(MOD(N282,$B$6),"00"))</f>
        <v/>
      </c>
      <c r="L282" s="17" t="n"/>
      <c r="N282">
        <f>IF(AND(I282="",J282=""),"",ROUND(I282*86400,0)*$B$6+N(J282))</f>
        <v/>
      </c>
      <c r="O282">
        <f>IF(N282="","",SUM(N$8:N281))</f>
        <v/>
      </c>
      <c r="P282">
        <f>IF(N282="","",MOD(ROUND($B$5*86400,0)*$B$6+O282,86400*$B$6))</f>
        <v/>
      </c>
      <c r="Q282">
        <f>IF(P282="","",INT(P282/($B$6*3600)))</f>
        <v/>
      </c>
      <c r="R282">
        <f>IF(OR(P282="",C282=""),"",MOD(P282-ROUND(MOD(C282,1)*86400,0)*$B$6+43200*$B$6,86400*$B$6)-43200*$B$6)</f>
        <v/>
      </c>
    </row>
    <row r="283">
      <c r="A283" s="15">
        <f>IF(N283="","",COUNT(N$9:N283))</f>
        <v/>
      </c>
      <c r="B283" s="15">
        <f>IF(P283="","",TEXT(INT(P283/($B$6*3600)),"00")&amp;":"&amp;TEXT(INT(MOD(P283,$B$6*3600)/($B$6*60)),"00")&amp;":"&amp;TEXT(INT(MOD(P283,$B$6*60)/$B$6),"00")&amp;":"&amp;TEXT(MOD(P283,$B$6),"00"))</f>
        <v/>
      </c>
      <c r="C283" s="16" t="n"/>
      <c r="D283" s="15">
        <f>IF(R283="","",IF(R283=0,"On time",IF(R283&gt;0,"Late ","Early ")&amp;TEXT(INT(ABS(R283)/($B$6*3600)),"00")&amp;":"&amp;TEXT(INT(MOD(ABS(R283),$B$6*3600)/($B$6*60)),"00")&amp;":"&amp;TEXT(INT(MOD(ABS(R283),$B$6*60)/$B$6),"00")&amp;":"&amp;TEXT(MOD(ABS(R283),$B$6),"00")))</f>
        <v/>
      </c>
      <c r="E283" s="17" t="n"/>
      <c r="F283" s="17" t="n"/>
      <c r="G283" s="17" t="n"/>
      <c r="H283" s="17" t="n"/>
      <c r="I283" s="18" t="n"/>
      <c r="J283" s="19" t="n"/>
      <c r="K283" s="15">
        <f>IF(N283="","",TEXT(INT(N283/($B$6*3600)),"00")&amp;":"&amp;TEXT(INT(MOD(N283,$B$6*3600)/($B$6*60)),"00")&amp;":"&amp;TEXT(INT(MOD(N283,$B$6*60)/$B$6),"00")&amp;":"&amp;TEXT(MOD(N283,$B$6),"00"))</f>
        <v/>
      </c>
      <c r="L283" s="17" t="n"/>
      <c r="N283">
        <f>IF(AND(I283="",J283=""),"",ROUND(I283*86400,0)*$B$6+N(J283))</f>
        <v/>
      </c>
      <c r="O283">
        <f>IF(N283="","",SUM(N$8:N282))</f>
        <v/>
      </c>
      <c r="P283">
        <f>IF(N283="","",MOD(ROUND($B$5*86400,0)*$B$6+O283,86400*$B$6))</f>
        <v/>
      </c>
      <c r="Q283">
        <f>IF(P283="","",INT(P283/($B$6*3600)))</f>
        <v/>
      </c>
      <c r="R283">
        <f>IF(OR(P283="",C283=""),"",MOD(P283-ROUND(MOD(C283,1)*86400,0)*$B$6+43200*$B$6,86400*$B$6)-43200*$B$6)</f>
        <v/>
      </c>
    </row>
    <row r="284">
      <c r="A284" s="15">
        <f>IF(N284="","",COUNT(N$9:N284))</f>
        <v/>
      </c>
      <c r="B284" s="15">
        <f>IF(P284="","",TEXT(INT(P284/($B$6*3600)),"00")&amp;":"&amp;TEXT(INT(MOD(P284,$B$6*3600)/($B$6*60)),"00")&amp;":"&amp;TEXT(INT(MOD(P284,$B$6*60)/$B$6),"00")&amp;":"&amp;TEXT(MOD(P284,$B$6),"00"))</f>
        <v/>
      </c>
      <c r="C284" s="16" t="n"/>
      <c r="D284" s="15">
        <f>IF(R284="","",IF(R284=0,"On time",IF(R284&gt;0,"Late ","Early ")&amp;TEXT(INT(ABS(R284)/($B$6*3600)),"00")&amp;":"&amp;TEXT(INT(MOD(ABS(R284),$B$6*3600)/($B$6*60)),"00")&amp;":"&amp;TEXT(INT(MOD(ABS(R284),$B$6*60)/$B$6),"00")&amp;":"&amp;TEXT(MOD(ABS(R284),$B$6),"00")))</f>
        <v/>
      </c>
      <c r="E284" s="17" t="n"/>
      <c r="F284" s="17" t="n"/>
      <c r="G284" s="17" t="n"/>
      <c r="H284" s="17" t="n"/>
      <c r="I284" s="18" t="n"/>
      <c r="J284" s="19" t="n"/>
      <c r="K284" s="15">
        <f>IF(N284="","",TEXT(INT(N284/($B$6*3600)),"00")&amp;":"&amp;TEXT(INT(MOD(N284,$B$6*3600)/($B$6*60)),"00")&amp;":"&amp;TEXT(INT(MOD(N284,$B$6*60)/$B$6),"00")&amp;":"&amp;TEXT(MOD(N284,$B$6),"00"))</f>
        <v/>
      </c>
      <c r="L284" s="17" t="n"/>
      <c r="N284">
        <f>IF(AND(I284="",J284=""),"",ROUND(I284*86400,0)*$B$6+N(J284))</f>
        <v/>
      </c>
      <c r="O284">
        <f>IF(N284="","",SUM(N$8:N283))</f>
        <v/>
      </c>
      <c r="P284">
        <f>IF(N284="","",MOD(ROUND($B$5*86400,0)*$B$6+O284,86400*$B$6))</f>
        <v/>
      </c>
      <c r="Q284">
        <f>IF(P284="","",INT(P284/($B$6*3600)))</f>
        <v/>
      </c>
      <c r="R284">
        <f>IF(OR(P284="",C284=""),"",MOD(P284-ROUND(MOD(C284,1)*86400,0)*$B$6+43200*$B$6,86400*$B$6)-43200*$B$6)</f>
        <v/>
      </c>
    </row>
    <row r="285">
      <c r="A285" s="15">
        <f>IF(N285="","",COUNT(N$9:N285))</f>
        <v/>
      </c>
      <c r="B285" s="15">
        <f>IF(P285="","",TEXT(INT(P285/($B$6*3600)),"00")&amp;":"&amp;TEXT(INT(MOD(P285,$B$6*3600)/($B$6*60)),"00")&amp;":"&amp;TEXT(INT(MOD(P285,$B$6*60)/$B$6),"00")&amp;":"&amp;TEXT(MOD(P285,$B$6),"00"))</f>
        <v/>
      </c>
      <c r="C285" s="16" t="n"/>
      <c r="D285" s="15">
        <f>IF(R285="","",IF(R285=0,"On time",IF(R285&gt;0,"Late ","Early ")&amp;TEXT(INT(ABS(R285)/($B$6*3600)),"00")&amp;":"&amp;TEXT(INT(MOD(ABS(R285),$B$6*3600)/($B$6*60)),"00")&amp;":"&amp;TEXT(INT(MOD(ABS(R285),$B$6*60)/$B$6),"00")&amp;":"&amp;TEXT(MOD(ABS(R285),$B$6),"00")))</f>
        <v/>
      </c>
      <c r="E285" s="17" t="n"/>
      <c r="F285" s="17" t="n"/>
      <c r="G285" s="17" t="n"/>
      <c r="H285" s="17" t="n"/>
      <c r="I285" s="18" t="n"/>
      <c r="J285" s="19" t="n"/>
      <c r="K285" s="15">
        <f>IF(N285="","",TEXT(INT(N285/($B$6*3600)),"00")&amp;":"&amp;TEXT(INT(MOD(N285,$B$6*3600)/($B$6*60)),"00")&amp;":"&amp;TEXT(INT(MOD(N285,$B$6*60)/$B$6),"00")&amp;":"&amp;TEXT(MOD(N285,$B$6),"00"))</f>
        <v/>
      </c>
      <c r="L285" s="17" t="n"/>
      <c r="N285">
        <f>IF(AND(I285="",J285=""),"",ROUND(I285*86400,0)*$B$6+N(J285))</f>
        <v/>
      </c>
      <c r="O285">
        <f>IF(N285="","",SUM(N$8:N284))</f>
        <v/>
      </c>
      <c r="P285">
        <f>IF(N285="","",MOD(ROUND($B$5*86400,0)*$B$6+O285,86400*$B$6))</f>
        <v/>
      </c>
      <c r="Q285">
        <f>IF(P285="","",INT(P285/($B$6*3600)))</f>
        <v/>
      </c>
      <c r="R285">
        <f>IF(OR(P285="",C285=""),"",MOD(P285-ROUND(MOD(C285,1)*86400,0)*$B$6+43200*$B$6,86400*$B$6)-43200*$B$6)</f>
        <v/>
      </c>
    </row>
    <row r="286">
      <c r="A286" s="15">
        <f>IF(N286="","",COUNT(N$9:N286))</f>
        <v/>
      </c>
      <c r="B286" s="15">
        <f>IF(P286="","",TEXT(INT(P286/($B$6*3600)),"00")&amp;":"&amp;TEXT(INT(MOD(P286,$B$6*3600)/($B$6*60)),"00")&amp;":"&amp;TEXT(INT(MOD(P286,$B$6*60)/$B$6),"00")&amp;":"&amp;TEXT(MOD(P286,$B$6),"00"))</f>
        <v/>
      </c>
      <c r="C286" s="16" t="n"/>
      <c r="D286" s="15">
        <f>IF(R286="","",IF(R286=0,"On time",IF(R286&gt;0,"Late ","Early ")&amp;TEXT(INT(ABS(R286)/($B$6*3600)),"00")&amp;":"&amp;TEXT(INT(MOD(ABS(R286),$B$6*3600)/($B$6*60)),"00")&amp;":"&amp;TEXT(INT(MOD(ABS(R286),$B$6*60)/$B$6),"00")&amp;":"&amp;TEXT(MOD(ABS(R286),$B$6),"00")))</f>
        <v/>
      </c>
      <c r="E286" s="17" t="n"/>
      <c r="F286" s="17" t="n"/>
      <c r="G286" s="17" t="n"/>
      <c r="H286" s="17" t="n"/>
      <c r="I286" s="18" t="n"/>
      <c r="J286" s="19" t="n"/>
      <c r="K286" s="15">
        <f>IF(N286="","",TEXT(INT(N286/($B$6*3600)),"00")&amp;":"&amp;TEXT(INT(MOD(N286,$B$6*3600)/($B$6*60)),"00")&amp;":"&amp;TEXT(INT(MOD(N286,$B$6*60)/$B$6),"00")&amp;":"&amp;TEXT(MOD(N286,$B$6),"00"))</f>
        <v/>
      </c>
      <c r="L286" s="17" t="n"/>
      <c r="N286">
        <f>IF(AND(I286="",J286=""),"",ROUND(I286*86400,0)*$B$6+N(J286))</f>
        <v/>
      </c>
      <c r="O286">
        <f>IF(N286="","",SUM(N$8:N285))</f>
        <v/>
      </c>
      <c r="P286">
        <f>IF(N286="","",MOD(ROUND($B$5*86400,0)*$B$6+O286,86400*$B$6))</f>
        <v/>
      </c>
      <c r="Q286">
        <f>IF(P286="","",INT(P286/($B$6*3600)))</f>
        <v/>
      </c>
      <c r="R286">
        <f>IF(OR(P286="",C286=""),"",MOD(P286-ROUND(MOD(C286,1)*86400,0)*$B$6+43200*$B$6,86400*$B$6)-43200*$B$6)</f>
        <v/>
      </c>
    </row>
    <row r="287">
      <c r="A287" s="15">
        <f>IF(N287="","",COUNT(N$9:N287))</f>
        <v/>
      </c>
      <c r="B287" s="15">
        <f>IF(P287="","",TEXT(INT(P287/($B$6*3600)),"00")&amp;":"&amp;TEXT(INT(MOD(P287,$B$6*3600)/($B$6*60)),"00")&amp;":"&amp;TEXT(INT(MOD(P287,$B$6*60)/$B$6),"00")&amp;":"&amp;TEXT(MOD(P287,$B$6),"00"))</f>
        <v/>
      </c>
      <c r="C287" s="16" t="n"/>
      <c r="D287" s="15">
        <f>IF(R287="","",IF(R287=0,"On time",IF(R287&gt;0,"Late ","Early ")&amp;TEXT(INT(ABS(R287)/($B$6*3600)),"00")&amp;":"&amp;TEXT(INT(MOD(ABS(R287),$B$6*3600)/($B$6*60)),"00")&amp;":"&amp;TEXT(INT(MOD(ABS(R287),$B$6*60)/$B$6),"00")&amp;":"&amp;TEXT(MOD(ABS(R287),$B$6),"00")))</f>
        <v/>
      </c>
      <c r="E287" s="17" t="n"/>
      <c r="F287" s="17" t="n"/>
      <c r="G287" s="17" t="n"/>
      <c r="H287" s="17" t="n"/>
      <c r="I287" s="18" t="n"/>
      <c r="J287" s="19" t="n"/>
      <c r="K287" s="15">
        <f>IF(N287="","",TEXT(INT(N287/($B$6*3600)),"00")&amp;":"&amp;TEXT(INT(MOD(N287,$B$6*3600)/($B$6*60)),"00")&amp;":"&amp;TEXT(INT(MOD(N287,$B$6*60)/$B$6),"00")&amp;":"&amp;TEXT(MOD(N287,$B$6),"00"))</f>
        <v/>
      </c>
      <c r="L287" s="17" t="n"/>
      <c r="N287">
        <f>IF(AND(I287="",J287=""),"",ROUND(I287*86400,0)*$B$6+N(J287))</f>
        <v/>
      </c>
      <c r="O287">
        <f>IF(N287="","",SUM(N$8:N286))</f>
        <v/>
      </c>
      <c r="P287">
        <f>IF(N287="","",MOD(ROUND($B$5*86400,0)*$B$6+O287,86400*$B$6))</f>
        <v/>
      </c>
      <c r="Q287">
        <f>IF(P287="","",INT(P287/($B$6*3600)))</f>
        <v/>
      </c>
      <c r="R287">
        <f>IF(OR(P287="",C287=""),"",MOD(P287-ROUND(MOD(C287,1)*86400,0)*$B$6+43200*$B$6,86400*$B$6)-43200*$B$6)</f>
        <v/>
      </c>
    </row>
    <row r="288">
      <c r="A288" s="15">
        <f>IF(N288="","",COUNT(N$9:N288))</f>
        <v/>
      </c>
      <c r="B288" s="15">
        <f>IF(P288="","",TEXT(INT(P288/($B$6*3600)),"00")&amp;":"&amp;TEXT(INT(MOD(P288,$B$6*3600)/($B$6*60)),"00")&amp;":"&amp;TEXT(INT(MOD(P288,$B$6*60)/$B$6),"00")&amp;":"&amp;TEXT(MOD(P288,$B$6),"00"))</f>
        <v/>
      </c>
      <c r="C288" s="16" t="n"/>
      <c r="D288" s="15">
        <f>IF(R288="","",IF(R288=0,"On time",IF(R288&gt;0,"Late ","Early ")&amp;TEXT(INT(ABS(R288)/($B$6*3600)),"00")&amp;":"&amp;TEXT(INT(MOD(ABS(R288),$B$6*3600)/($B$6*60)),"00")&amp;":"&amp;TEXT(INT(MOD(ABS(R288),$B$6*60)/$B$6),"00")&amp;":"&amp;TEXT(MOD(ABS(R288),$B$6),"00")))</f>
        <v/>
      </c>
      <c r="E288" s="17" t="n"/>
      <c r="F288" s="17" t="n"/>
      <c r="G288" s="17" t="n"/>
      <c r="H288" s="17" t="n"/>
      <c r="I288" s="18" t="n"/>
      <c r="J288" s="19" t="n"/>
      <c r="K288" s="15">
        <f>IF(N288="","",TEXT(INT(N288/($B$6*3600)),"00")&amp;":"&amp;TEXT(INT(MOD(N288,$B$6*3600)/($B$6*60)),"00")&amp;":"&amp;TEXT(INT(MOD(N288,$B$6*60)/$B$6),"00")&amp;":"&amp;TEXT(MOD(N288,$B$6),"00"))</f>
        <v/>
      </c>
      <c r="L288" s="17" t="n"/>
      <c r="N288">
        <f>IF(AND(I288="",J288=""),"",ROUND(I288*86400,0)*$B$6+N(J288))</f>
        <v/>
      </c>
      <c r="O288">
        <f>IF(N288="","",SUM(N$8:N287))</f>
        <v/>
      </c>
      <c r="P288">
        <f>IF(N288="","",MOD(ROUND($B$5*86400,0)*$B$6+O288,86400*$B$6))</f>
        <v/>
      </c>
      <c r="Q288">
        <f>IF(P288="","",INT(P288/($B$6*3600)))</f>
        <v/>
      </c>
      <c r="R288">
        <f>IF(OR(P288="",C288=""),"",MOD(P288-ROUND(MOD(C288,1)*86400,0)*$B$6+43200*$B$6,86400*$B$6)-43200*$B$6)</f>
        <v/>
      </c>
    </row>
    <row r="289">
      <c r="A289" s="15">
        <f>IF(N289="","",COUNT(N$9:N289))</f>
        <v/>
      </c>
      <c r="B289" s="15">
        <f>IF(P289="","",TEXT(INT(P289/($B$6*3600)),"00")&amp;":"&amp;TEXT(INT(MOD(P289,$B$6*3600)/($B$6*60)),"00")&amp;":"&amp;TEXT(INT(MOD(P289,$B$6*60)/$B$6),"00")&amp;":"&amp;TEXT(MOD(P289,$B$6),"00"))</f>
        <v/>
      </c>
      <c r="C289" s="16" t="n"/>
      <c r="D289" s="15">
        <f>IF(R289="","",IF(R289=0,"On time",IF(R289&gt;0,"Late ","Early ")&amp;TEXT(INT(ABS(R289)/($B$6*3600)),"00")&amp;":"&amp;TEXT(INT(MOD(ABS(R289),$B$6*3600)/($B$6*60)),"00")&amp;":"&amp;TEXT(INT(MOD(ABS(R289),$B$6*60)/$B$6),"00")&amp;":"&amp;TEXT(MOD(ABS(R289),$B$6),"00")))</f>
        <v/>
      </c>
      <c r="E289" s="17" t="n"/>
      <c r="F289" s="17" t="n"/>
      <c r="G289" s="17" t="n"/>
      <c r="H289" s="17" t="n"/>
      <c r="I289" s="18" t="n"/>
      <c r="J289" s="19" t="n"/>
      <c r="K289" s="15">
        <f>IF(N289="","",TEXT(INT(N289/($B$6*3600)),"00")&amp;":"&amp;TEXT(INT(MOD(N289,$B$6*3600)/($B$6*60)),"00")&amp;":"&amp;TEXT(INT(MOD(N289,$B$6*60)/$B$6),"00")&amp;":"&amp;TEXT(MOD(N289,$B$6),"00"))</f>
        <v/>
      </c>
      <c r="L289" s="17" t="n"/>
      <c r="N289">
        <f>IF(AND(I289="",J289=""),"",ROUND(I289*86400,0)*$B$6+N(J289))</f>
        <v/>
      </c>
      <c r="O289">
        <f>IF(N289="","",SUM(N$8:N288))</f>
        <v/>
      </c>
      <c r="P289">
        <f>IF(N289="","",MOD(ROUND($B$5*86400,0)*$B$6+O289,86400*$B$6))</f>
        <v/>
      </c>
      <c r="Q289">
        <f>IF(P289="","",INT(P289/($B$6*3600)))</f>
        <v/>
      </c>
      <c r="R289">
        <f>IF(OR(P289="",C289=""),"",MOD(P289-ROUND(MOD(C289,1)*86400,0)*$B$6+43200*$B$6,86400*$B$6)-43200*$B$6)</f>
        <v/>
      </c>
    </row>
    <row r="290">
      <c r="A290" s="15">
        <f>IF(N290="","",COUNT(N$9:N290))</f>
        <v/>
      </c>
      <c r="B290" s="15">
        <f>IF(P290="","",TEXT(INT(P290/($B$6*3600)),"00")&amp;":"&amp;TEXT(INT(MOD(P290,$B$6*3600)/($B$6*60)),"00")&amp;":"&amp;TEXT(INT(MOD(P290,$B$6*60)/$B$6),"00")&amp;":"&amp;TEXT(MOD(P290,$B$6),"00"))</f>
        <v/>
      </c>
      <c r="C290" s="16" t="n"/>
      <c r="D290" s="15">
        <f>IF(R290="","",IF(R290=0,"On time",IF(R290&gt;0,"Late ","Early ")&amp;TEXT(INT(ABS(R290)/($B$6*3600)),"00")&amp;":"&amp;TEXT(INT(MOD(ABS(R290),$B$6*3600)/($B$6*60)),"00")&amp;":"&amp;TEXT(INT(MOD(ABS(R290),$B$6*60)/$B$6),"00")&amp;":"&amp;TEXT(MOD(ABS(R290),$B$6),"00")))</f>
        <v/>
      </c>
      <c r="E290" s="17" t="n"/>
      <c r="F290" s="17" t="n"/>
      <c r="G290" s="17" t="n"/>
      <c r="H290" s="17" t="n"/>
      <c r="I290" s="18" t="n"/>
      <c r="J290" s="19" t="n"/>
      <c r="K290" s="15">
        <f>IF(N290="","",TEXT(INT(N290/($B$6*3600)),"00")&amp;":"&amp;TEXT(INT(MOD(N290,$B$6*3600)/($B$6*60)),"00")&amp;":"&amp;TEXT(INT(MOD(N290,$B$6*60)/$B$6),"00")&amp;":"&amp;TEXT(MOD(N290,$B$6),"00"))</f>
        <v/>
      </c>
      <c r="L290" s="17" t="n"/>
      <c r="N290">
        <f>IF(AND(I290="",J290=""),"",ROUND(I290*86400,0)*$B$6+N(J290))</f>
        <v/>
      </c>
      <c r="O290">
        <f>IF(N290="","",SUM(N$8:N289))</f>
        <v/>
      </c>
      <c r="P290">
        <f>IF(N290="","",MOD(ROUND($B$5*86400,0)*$B$6+O290,86400*$B$6))</f>
        <v/>
      </c>
      <c r="Q290">
        <f>IF(P290="","",INT(P290/($B$6*3600)))</f>
        <v/>
      </c>
      <c r="R290">
        <f>IF(OR(P290="",C290=""),"",MOD(P290-ROUND(MOD(C290,1)*86400,0)*$B$6+43200*$B$6,86400*$B$6)-43200*$B$6)</f>
        <v/>
      </c>
    </row>
    <row r="291">
      <c r="A291" s="15">
        <f>IF(N291="","",COUNT(N$9:N291))</f>
        <v/>
      </c>
      <c r="B291" s="15">
        <f>IF(P291="","",TEXT(INT(P291/($B$6*3600)),"00")&amp;":"&amp;TEXT(INT(MOD(P291,$B$6*3600)/($B$6*60)),"00")&amp;":"&amp;TEXT(INT(MOD(P291,$B$6*60)/$B$6),"00")&amp;":"&amp;TEXT(MOD(P291,$B$6),"00"))</f>
        <v/>
      </c>
      <c r="C291" s="16" t="n"/>
      <c r="D291" s="15">
        <f>IF(R291="","",IF(R291=0,"On time",IF(R291&gt;0,"Late ","Early ")&amp;TEXT(INT(ABS(R291)/($B$6*3600)),"00")&amp;":"&amp;TEXT(INT(MOD(ABS(R291),$B$6*3600)/($B$6*60)),"00")&amp;":"&amp;TEXT(INT(MOD(ABS(R291),$B$6*60)/$B$6),"00")&amp;":"&amp;TEXT(MOD(ABS(R291),$B$6),"00")))</f>
        <v/>
      </c>
      <c r="E291" s="17" t="n"/>
      <c r="F291" s="17" t="n"/>
      <c r="G291" s="17" t="n"/>
      <c r="H291" s="17" t="n"/>
      <c r="I291" s="18" t="n"/>
      <c r="J291" s="19" t="n"/>
      <c r="K291" s="15">
        <f>IF(N291="","",TEXT(INT(N291/($B$6*3600)),"00")&amp;":"&amp;TEXT(INT(MOD(N291,$B$6*3600)/($B$6*60)),"00")&amp;":"&amp;TEXT(INT(MOD(N291,$B$6*60)/$B$6),"00")&amp;":"&amp;TEXT(MOD(N291,$B$6),"00"))</f>
        <v/>
      </c>
      <c r="L291" s="17" t="n"/>
      <c r="N291">
        <f>IF(AND(I291="",J291=""),"",ROUND(I291*86400,0)*$B$6+N(J291))</f>
        <v/>
      </c>
      <c r="O291">
        <f>IF(N291="","",SUM(N$8:N290))</f>
        <v/>
      </c>
      <c r="P291">
        <f>IF(N291="","",MOD(ROUND($B$5*86400,0)*$B$6+O291,86400*$B$6))</f>
        <v/>
      </c>
      <c r="Q291">
        <f>IF(P291="","",INT(P291/($B$6*3600)))</f>
        <v/>
      </c>
      <c r="R291">
        <f>IF(OR(P291="",C291=""),"",MOD(P291-ROUND(MOD(C291,1)*86400,0)*$B$6+43200*$B$6,86400*$B$6)-43200*$B$6)</f>
        <v/>
      </c>
    </row>
    <row r="292">
      <c r="A292" s="15">
        <f>IF(N292="","",COUNT(N$9:N292))</f>
        <v/>
      </c>
      <c r="B292" s="15">
        <f>IF(P292="","",TEXT(INT(P292/($B$6*3600)),"00")&amp;":"&amp;TEXT(INT(MOD(P292,$B$6*3600)/($B$6*60)),"00")&amp;":"&amp;TEXT(INT(MOD(P292,$B$6*60)/$B$6),"00")&amp;":"&amp;TEXT(MOD(P292,$B$6),"00"))</f>
        <v/>
      </c>
      <c r="C292" s="16" t="n"/>
      <c r="D292" s="15">
        <f>IF(R292="","",IF(R292=0,"On time",IF(R292&gt;0,"Late ","Early ")&amp;TEXT(INT(ABS(R292)/($B$6*3600)),"00")&amp;":"&amp;TEXT(INT(MOD(ABS(R292),$B$6*3600)/($B$6*60)),"00")&amp;":"&amp;TEXT(INT(MOD(ABS(R292),$B$6*60)/$B$6),"00")&amp;":"&amp;TEXT(MOD(ABS(R292),$B$6),"00")))</f>
        <v/>
      </c>
      <c r="E292" s="17" t="n"/>
      <c r="F292" s="17" t="n"/>
      <c r="G292" s="17" t="n"/>
      <c r="H292" s="17" t="n"/>
      <c r="I292" s="18" t="n"/>
      <c r="J292" s="19" t="n"/>
      <c r="K292" s="15">
        <f>IF(N292="","",TEXT(INT(N292/($B$6*3600)),"00")&amp;":"&amp;TEXT(INT(MOD(N292,$B$6*3600)/($B$6*60)),"00")&amp;":"&amp;TEXT(INT(MOD(N292,$B$6*60)/$B$6),"00")&amp;":"&amp;TEXT(MOD(N292,$B$6),"00"))</f>
        <v/>
      </c>
      <c r="L292" s="17" t="n"/>
      <c r="N292">
        <f>IF(AND(I292="",J292=""),"",ROUND(I292*86400,0)*$B$6+N(J292))</f>
        <v/>
      </c>
      <c r="O292">
        <f>IF(N292="","",SUM(N$8:N291))</f>
        <v/>
      </c>
      <c r="P292">
        <f>IF(N292="","",MOD(ROUND($B$5*86400,0)*$B$6+O292,86400*$B$6))</f>
        <v/>
      </c>
      <c r="Q292">
        <f>IF(P292="","",INT(P292/($B$6*3600)))</f>
        <v/>
      </c>
      <c r="R292">
        <f>IF(OR(P292="",C292=""),"",MOD(P292-ROUND(MOD(C292,1)*86400,0)*$B$6+43200*$B$6,86400*$B$6)-43200*$B$6)</f>
        <v/>
      </c>
    </row>
    <row r="293">
      <c r="A293" s="15">
        <f>IF(N293="","",COUNT(N$9:N293))</f>
        <v/>
      </c>
      <c r="B293" s="15">
        <f>IF(P293="","",TEXT(INT(P293/($B$6*3600)),"00")&amp;":"&amp;TEXT(INT(MOD(P293,$B$6*3600)/($B$6*60)),"00")&amp;":"&amp;TEXT(INT(MOD(P293,$B$6*60)/$B$6),"00")&amp;":"&amp;TEXT(MOD(P293,$B$6),"00"))</f>
        <v/>
      </c>
      <c r="C293" s="16" t="n"/>
      <c r="D293" s="15">
        <f>IF(R293="","",IF(R293=0,"On time",IF(R293&gt;0,"Late ","Early ")&amp;TEXT(INT(ABS(R293)/($B$6*3600)),"00")&amp;":"&amp;TEXT(INT(MOD(ABS(R293),$B$6*3600)/($B$6*60)),"00")&amp;":"&amp;TEXT(INT(MOD(ABS(R293),$B$6*60)/$B$6),"00")&amp;":"&amp;TEXT(MOD(ABS(R293),$B$6),"00")))</f>
        <v/>
      </c>
      <c r="E293" s="17" t="n"/>
      <c r="F293" s="17" t="n"/>
      <c r="G293" s="17" t="n"/>
      <c r="H293" s="17" t="n"/>
      <c r="I293" s="18" t="n"/>
      <c r="J293" s="19" t="n"/>
      <c r="K293" s="15">
        <f>IF(N293="","",TEXT(INT(N293/($B$6*3600)),"00")&amp;":"&amp;TEXT(INT(MOD(N293,$B$6*3600)/($B$6*60)),"00")&amp;":"&amp;TEXT(INT(MOD(N293,$B$6*60)/$B$6),"00")&amp;":"&amp;TEXT(MOD(N293,$B$6),"00"))</f>
        <v/>
      </c>
      <c r="L293" s="17" t="n"/>
      <c r="N293">
        <f>IF(AND(I293="",J293=""),"",ROUND(I293*86400,0)*$B$6+N(J293))</f>
        <v/>
      </c>
      <c r="O293">
        <f>IF(N293="","",SUM(N$8:N292))</f>
        <v/>
      </c>
      <c r="P293">
        <f>IF(N293="","",MOD(ROUND($B$5*86400,0)*$B$6+O293,86400*$B$6))</f>
        <v/>
      </c>
      <c r="Q293">
        <f>IF(P293="","",INT(P293/($B$6*3600)))</f>
        <v/>
      </c>
      <c r="R293">
        <f>IF(OR(P293="",C293=""),"",MOD(P293-ROUND(MOD(C293,1)*86400,0)*$B$6+43200*$B$6,86400*$B$6)-43200*$B$6)</f>
        <v/>
      </c>
    </row>
    <row r="294">
      <c r="A294" s="15">
        <f>IF(N294="","",COUNT(N$9:N294))</f>
        <v/>
      </c>
      <c r="B294" s="15">
        <f>IF(P294="","",TEXT(INT(P294/($B$6*3600)),"00")&amp;":"&amp;TEXT(INT(MOD(P294,$B$6*3600)/($B$6*60)),"00")&amp;":"&amp;TEXT(INT(MOD(P294,$B$6*60)/$B$6),"00")&amp;":"&amp;TEXT(MOD(P294,$B$6),"00"))</f>
        <v/>
      </c>
      <c r="C294" s="16" t="n"/>
      <c r="D294" s="15">
        <f>IF(R294="","",IF(R294=0,"On time",IF(R294&gt;0,"Late ","Early ")&amp;TEXT(INT(ABS(R294)/($B$6*3600)),"00")&amp;":"&amp;TEXT(INT(MOD(ABS(R294),$B$6*3600)/($B$6*60)),"00")&amp;":"&amp;TEXT(INT(MOD(ABS(R294),$B$6*60)/$B$6),"00")&amp;":"&amp;TEXT(MOD(ABS(R294),$B$6),"00")))</f>
        <v/>
      </c>
      <c r="E294" s="17" t="n"/>
      <c r="F294" s="17" t="n"/>
      <c r="G294" s="17" t="n"/>
      <c r="H294" s="17" t="n"/>
      <c r="I294" s="18" t="n"/>
      <c r="J294" s="19" t="n"/>
      <c r="K294" s="15">
        <f>IF(N294="","",TEXT(INT(N294/($B$6*3600)),"00")&amp;":"&amp;TEXT(INT(MOD(N294,$B$6*3600)/($B$6*60)),"00")&amp;":"&amp;TEXT(INT(MOD(N294,$B$6*60)/$B$6),"00")&amp;":"&amp;TEXT(MOD(N294,$B$6),"00"))</f>
        <v/>
      </c>
      <c r="L294" s="17" t="n"/>
      <c r="N294">
        <f>IF(AND(I294="",J294=""),"",ROUND(I294*86400,0)*$B$6+N(J294))</f>
        <v/>
      </c>
      <c r="O294">
        <f>IF(N294="","",SUM(N$8:N293))</f>
        <v/>
      </c>
      <c r="P294">
        <f>IF(N294="","",MOD(ROUND($B$5*86400,0)*$B$6+O294,86400*$B$6))</f>
        <v/>
      </c>
      <c r="Q294">
        <f>IF(P294="","",INT(P294/($B$6*3600)))</f>
        <v/>
      </c>
      <c r="R294">
        <f>IF(OR(P294="",C294=""),"",MOD(P294-ROUND(MOD(C294,1)*86400,0)*$B$6+43200*$B$6,86400*$B$6)-43200*$B$6)</f>
        <v/>
      </c>
    </row>
    <row r="295">
      <c r="A295" s="15">
        <f>IF(N295="","",COUNT(N$9:N295))</f>
        <v/>
      </c>
      <c r="B295" s="15">
        <f>IF(P295="","",TEXT(INT(P295/($B$6*3600)),"00")&amp;":"&amp;TEXT(INT(MOD(P295,$B$6*3600)/($B$6*60)),"00")&amp;":"&amp;TEXT(INT(MOD(P295,$B$6*60)/$B$6),"00")&amp;":"&amp;TEXT(MOD(P295,$B$6),"00"))</f>
        <v/>
      </c>
      <c r="C295" s="16" t="n"/>
      <c r="D295" s="15">
        <f>IF(R295="","",IF(R295=0,"On time",IF(R295&gt;0,"Late ","Early ")&amp;TEXT(INT(ABS(R295)/($B$6*3600)),"00")&amp;":"&amp;TEXT(INT(MOD(ABS(R295),$B$6*3600)/($B$6*60)),"00")&amp;":"&amp;TEXT(INT(MOD(ABS(R295),$B$6*60)/$B$6),"00")&amp;":"&amp;TEXT(MOD(ABS(R295),$B$6),"00")))</f>
        <v/>
      </c>
      <c r="E295" s="17" t="n"/>
      <c r="F295" s="17" t="n"/>
      <c r="G295" s="17" t="n"/>
      <c r="H295" s="17" t="n"/>
      <c r="I295" s="18" t="n"/>
      <c r="J295" s="19" t="n"/>
      <c r="K295" s="15">
        <f>IF(N295="","",TEXT(INT(N295/($B$6*3600)),"00")&amp;":"&amp;TEXT(INT(MOD(N295,$B$6*3600)/($B$6*60)),"00")&amp;":"&amp;TEXT(INT(MOD(N295,$B$6*60)/$B$6),"00")&amp;":"&amp;TEXT(MOD(N295,$B$6),"00"))</f>
        <v/>
      </c>
      <c r="L295" s="17" t="n"/>
      <c r="N295">
        <f>IF(AND(I295="",J295=""),"",ROUND(I295*86400,0)*$B$6+N(J295))</f>
        <v/>
      </c>
      <c r="O295">
        <f>IF(N295="","",SUM(N$8:N294))</f>
        <v/>
      </c>
      <c r="P295">
        <f>IF(N295="","",MOD(ROUND($B$5*86400,0)*$B$6+O295,86400*$B$6))</f>
        <v/>
      </c>
      <c r="Q295">
        <f>IF(P295="","",INT(P295/($B$6*3600)))</f>
        <v/>
      </c>
      <c r="R295">
        <f>IF(OR(P295="",C295=""),"",MOD(P295-ROUND(MOD(C295,1)*86400,0)*$B$6+43200*$B$6,86400*$B$6)-43200*$B$6)</f>
        <v/>
      </c>
    </row>
    <row r="296">
      <c r="A296" s="15">
        <f>IF(N296="","",COUNT(N$9:N296))</f>
        <v/>
      </c>
      <c r="B296" s="15">
        <f>IF(P296="","",TEXT(INT(P296/($B$6*3600)),"00")&amp;":"&amp;TEXT(INT(MOD(P296,$B$6*3600)/($B$6*60)),"00")&amp;":"&amp;TEXT(INT(MOD(P296,$B$6*60)/$B$6),"00")&amp;":"&amp;TEXT(MOD(P296,$B$6),"00"))</f>
        <v/>
      </c>
      <c r="C296" s="16" t="n"/>
      <c r="D296" s="15">
        <f>IF(R296="","",IF(R296=0,"On time",IF(R296&gt;0,"Late ","Early ")&amp;TEXT(INT(ABS(R296)/($B$6*3600)),"00")&amp;":"&amp;TEXT(INT(MOD(ABS(R296),$B$6*3600)/($B$6*60)),"00")&amp;":"&amp;TEXT(INT(MOD(ABS(R296),$B$6*60)/$B$6),"00")&amp;":"&amp;TEXT(MOD(ABS(R296),$B$6),"00")))</f>
        <v/>
      </c>
      <c r="E296" s="17" t="n"/>
      <c r="F296" s="17" t="n"/>
      <c r="G296" s="17" t="n"/>
      <c r="H296" s="17" t="n"/>
      <c r="I296" s="18" t="n"/>
      <c r="J296" s="19" t="n"/>
      <c r="K296" s="15">
        <f>IF(N296="","",TEXT(INT(N296/($B$6*3600)),"00")&amp;":"&amp;TEXT(INT(MOD(N296,$B$6*3600)/($B$6*60)),"00")&amp;":"&amp;TEXT(INT(MOD(N296,$B$6*60)/$B$6),"00")&amp;":"&amp;TEXT(MOD(N296,$B$6),"00"))</f>
        <v/>
      </c>
      <c r="L296" s="17" t="n"/>
      <c r="N296">
        <f>IF(AND(I296="",J296=""),"",ROUND(I296*86400,0)*$B$6+N(J296))</f>
        <v/>
      </c>
      <c r="O296">
        <f>IF(N296="","",SUM(N$8:N295))</f>
        <v/>
      </c>
      <c r="P296">
        <f>IF(N296="","",MOD(ROUND($B$5*86400,0)*$B$6+O296,86400*$B$6))</f>
        <v/>
      </c>
      <c r="Q296">
        <f>IF(P296="","",INT(P296/($B$6*3600)))</f>
        <v/>
      </c>
      <c r="R296">
        <f>IF(OR(P296="",C296=""),"",MOD(P296-ROUND(MOD(C296,1)*86400,0)*$B$6+43200*$B$6,86400*$B$6)-43200*$B$6)</f>
        <v/>
      </c>
    </row>
    <row r="297">
      <c r="A297" s="15">
        <f>IF(N297="","",COUNT(N$9:N297))</f>
        <v/>
      </c>
      <c r="B297" s="15">
        <f>IF(P297="","",TEXT(INT(P297/($B$6*3600)),"00")&amp;":"&amp;TEXT(INT(MOD(P297,$B$6*3600)/($B$6*60)),"00")&amp;":"&amp;TEXT(INT(MOD(P297,$B$6*60)/$B$6),"00")&amp;":"&amp;TEXT(MOD(P297,$B$6),"00"))</f>
        <v/>
      </c>
      <c r="C297" s="16" t="n"/>
      <c r="D297" s="15">
        <f>IF(R297="","",IF(R297=0,"On time",IF(R297&gt;0,"Late ","Early ")&amp;TEXT(INT(ABS(R297)/($B$6*3600)),"00")&amp;":"&amp;TEXT(INT(MOD(ABS(R297),$B$6*3600)/($B$6*60)),"00")&amp;":"&amp;TEXT(INT(MOD(ABS(R297),$B$6*60)/$B$6),"00")&amp;":"&amp;TEXT(MOD(ABS(R297),$B$6),"00")))</f>
        <v/>
      </c>
      <c r="E297" s="17" t="n"/>
      <c r="F297" s="17" t="n"/>
      <c r="G297" s="17" t="n"/>
      <c r="H297" s="17" t="n"/>
      <c r="I297" s="18" t="n"/>
      <c r="J297" s="19" t="n"/>
      <c r="K297" s="15">
        <f>IF(N297="","",TEXT(INT(N297/($B$6*3600)),"00")&amp;":"&amp;TEXT(INT(MOD(N297,$B$6*3600)/($B$6*60)),"00")&amp;":"&amp;TEXT(INT(MOD(N297,$B$6*60)/$B$6),"00")&amp;":"&amp;TEXT(MOD(N297,$B$6),"00"))</f>
        <v/>
      </c>
      <c r="L297" s="17" t="n"/>
      <c r="N297">
        <f>IF(AND(I297="",J297=""),"",ROUND(I297*86400,0)*$B$6+N(J297))</f>
        <v/>
      </c>
      <c r="O297">
        <f>IF(N297="","",SUM(N$8:N296))</f>
        <v/>
      </c>
      <c r="P297">
        <f>IF(N297="","",MOD(ROUND($B$5*86400,0)*$B$6+O297,86400*$B$6))</f>
        <v/>
      </c>
      <c r="Q297">
        <f>IF(P297="","",INT(P297/($B$6*3600)))</f>
        <v/>
      </c>
      <c r="R297">
        <f>IF(OR(P297="",C297=""),"",MOD(P297-ROUND(MOD(C297,1)*86400,0)*$B$6+43200*$B$6,86400*$B$6)-43200*$B$6)</f>
        <v/>
      </c>
    </row>
    <row r="298">
      <c r="A298" s="15">
        <f>IF(N298="","",COUNT(N$9:N298))</f>
        <v/>
      </c>
      <c r="B298" s="15">
        <f>IF(P298="","",TEXT(INT(P298/($B$6*3600)),"00")&amp;":"&amp;TEXT(INT(MOD(P298,$B$6*3600)/($B$6*60)),"00")&amp;":"&amp;TEXT(INT(MOD(P298,$B$6*60)/$B$6),"00")&amp;":"&amp;TEXT(MOD(P298,$B$6),"00"))</f>
        <v/>
      </c>
      <c r="C298" s="16" t="n"/>
      <c r="D298" s="15">
        <f>IF(R298="","",IF(R298=0,"On time",IF(R298&gt;0,"Late ","Early ")&amp;TEXT(INT(ABS(R298)/($B$6*3600)),"00")&amp;":"&amp;TEXT(INT(MOD(ABS(R298),$B$6*3600)/($B$6*60)),"00")&amp;":"&amp;TEXT(INT(MOD(ABS(R298),$B$6*60)/$B$6),"00")&amp;":"&amp;TEXT(MOD(ABS(R298),$B$6),"00")))</f>
        <v/>
      </c>
      <c r="E298" s="17" t="n"/>
      <c r="F298" s="17" t="n"/>
      <c r="G298" s="17" t="n"/>
      <c r="H298" s="17" t="n"/>
      <c r="I298" s="18" t="n"/>
      <c r="J298" s="19" t="n"/>
      <c r="K298" s="15">
        <f>IF(N298="","",TEXT(INT(N298/($B$6*3600)),"00")&amp;":"&amp;TEXT(INT(MOD(N298,$B$6*3600)/($B$6*60)),"00")&amp;":"&amp;TEXT(INT(MOD(N298,$B$6*60)/$B$6),"00")&amp;":"&amp;TEXT(MOD(N298,$B$6),"00"))</f>
        <v/>
      </c>
      <c r="L298" s="17" t="n"/>
      <c r="N298">
        <f>IF(AND(I298="",J298=""),"",ROUND(I298*86400,0)*$B$6+N(J298))</f>
        <v/>
      </c>
      <c r="O298">
        <f>IF(N298="","",SUM(N$8:N297))</f>
        <v/>
      </c>
      <c r="P298">
        <f>IF(N298="","",MOD(ROUND($B$5*86400,0)*$B$6+O298,86400*$B$6))</f>
        <v/>
      </c>
      <c r="Q298">
        <f>IF(P298="","",INT(P298/($B$6*3600)))</f>
        <v/>
      </c>
      <c r="R298">
        <f>IF(OR(P298="",C298=""),"",MOD(P298-ROUND(MOD(C298,1)*86400,0)*$B$6+43200*$B$6,86400*$B$6)-43200*$B$6)</f>
        <v/>
      </c>
    </row>
    <row r="299">
      <c r="A299" s="15">
        <f>IF(N299="","",COUNT(N$9:N299))</f>
        <v/>
      </c>
      <c r="B299" s="15">
        <f>IF(P299="","",TEXT(INT(P299/($B$6*3600)),"00")&amp;":"&amp;TEXT(INT(MOD(P299,$B$6*3600)/($B$6*60)),"00")&amp;":"&amp;TEXT(INT(MOD(P299,$B$6*60)/$B$6),"00")&amp;":"&amp;TEXT(MOD(P299,$B$6),"00"))</f>
        <v/>
      </c>
      <c r="C299" s="16" t="n"/>
      <c r="D299" s="15">
        <f>IF(R299="","",IF(R299=0,"On time",IF(R299&gt;0,"Late ","Early ")&amp;TEXT(INT(ABS(R299)/($B$6*3600)),"00")&amp;":"&amp;TEXT(INT(MOD(ABS(R299),$B$6*3600)/($B$6*60)),"00")&amp;":"&amp;TEXT(INT(MOD(ABS(R299),$B$6*60)/$B$6),"00")&amp;":"&amp;TEXT(MOD(ABS(R299),$B$6),"00")))</f>
        <v/>
      </c>
      <c r="E299" s="17" t="n"/>
      <c r="F299" s="17" t="n"/>
      <c r="G299" s="17" t="n"/>
      <c r="H299" s="17" t="n"/>
      <c r="I299" s="18" t="n"/>
      <c r="J299" s="19" t="n"/>
      <c r="K299" s="15">
        <f>IF(N299="","",TEXT(INT(N299/($B$6*3600)),"00")&amp;":"&amp;TEXT(INT(MOD(N299,$B$6*3600)/($B$6*60)),"00")&amp;":"&amp;TEXT(INT(MOD(N299,$B$6*60)/$B$6),"00")&amp;":"&amp;TEXT(MOD(N299,$B$6),"00"))</f>
        <v/>
      </c>
      <c r="L299" s="17" t="n"/>
      <c r="N299">
        <f>IF(AND(I299="",J299=""),"",ROUND(I299*86400,0)*$B$6+N(J299))</f>
        <v/>
      </c>
      <c r="O299">
        <f>IF(N299="","",SUM(N$8:N298))</f>
        <v/>
      </c>
      <c r="P299">
        <f>IF(N299="","",MOD(ROUND($B$5*86400,0)*$B$6+O299,86400*$B$6))</f>
        <v/>
      </c>
      <c r="Q299">
        <f>IF(P299="","",INT(P299/($B$6*3600)))</f>
        <v/>
      </c>
      <c r="R299">
        <f>IF(OR(P299="",C299=""),"",MOD(P299-ROUND(MOD(C299,1)*86400,0)*$B$6+43200*$B$6,86400*$B$6)-43200*$B$6)</f>
        <v/>
      </c>
    </row>
    <row r="300">
      <c r="A300" s="15">
        <f>IF(N300="","",COUNT(N$9:N300))</f>
        <v/>
      </c>
      <c r="B300" s="15">
        <f>IF(P300="","",TEXT(INT(P300/($B$6*3600)),"00")&amp;":"&amp;TEXT(INT(MOD(P300,$B$6*3600)/($B$6*60)),"00")&amp;":"&amp;TEXT(INT(MOD(P300,$B$6*60)/$B$6),"00")&amp;":"&amp;TEXT(MOD(P300,$B$6),"00"))</f>
        <v/>
      </c>
      <c r="C300" s="16" t="n"/>
      <c r="D300" s="15">
        <f>IF(R300="","",IF(R300=0,"On time",IF(R300&gt;0,"Late ","Early ")&amp;TEXT(INT(ABS(R300)/($B$6*3600)),"00")&amp;":"&amp;TEXT(INT(MOD(ABS(R300),$B$6*3600)/($B$6*60)),"00")&amp;":"&amp;TEXT(INT(MOD(ABS(R300),$B$6*60)/$B$6),"00")&amp;":"&amp;TEXT(MOD(ABS(R300),$B$6),"00")))</f>
        <v/>
      </c>
      <c r="E300" s="17" t="n"/>
      <c r="F300" s="17" t="n"/>
      <c r="G300" s="17" t="n"/>
      <c r="H300" s="17" t="n"/>
      <c r="I300" s="18" t="n"/>
      <c r="J300" s="19" t="n"/>
      <c r="K300" s="15">
        <f>IF(N300="","",TEXT(INT(N300/($B$6*3600)),"00")&amp;":"&amp;TEXT(INT(MOD(N300,$B$6*3600)/($B$6*60)),"00")&amp;":"&amp;TEXT(INT(MOD(N300,$B$6*60)/$B$6),"00")&amp;":"&amp;TEXT(MOD(N300,$B$6),"00"))</f>
        <v/>
      </c>
      <c r="L300" s="17" t="n"/>
      <c r="N300">
        <f>IF(AND(I300="",J300=""),"",ROUND(I300*86400,0)*$B$6+N(J300))</f>
        <v/>
      </c>
      <c r="O300">
        <f>IF(N300="","",SUM(N$8:N299))</f>
        <v/>
      </c>
      <c r="P300">
        <f>IF(N300="","",MOD(ROUND($B$5*86400,0)*$B$6+O300,86400*$B$6))</f>
        <v/>
      </c>
      <c r="Q300">
        <f>IF(P300="","",INT(P300/($B$6*3600)))</f>
        <v/>
      </c>
      <c r="R300">
        <f>IF(OR(P300="",C300=""),"",MOD(P300-ROUND(MOD(C300,1)*86400,0)*$B$6+43200*$B$6,86400*$B$6)-43200*$B$6)</f>
        <v/>
      </c>
    </row>
    <row r="301">
      <c r="A301" s="15">
        <f>IF(N301="","",COUNT(N$9:N301))</f>
        <v/>
      </c>
      <c r="B301" s="15">
        <f>IF(P301="","",TEXT(INT(P301/($B$6*3600)),"00")&amp;":"&amp;TEXT(INT(MOD(P301,$B$6*3600)/($B$6*60)),"00")&amp;":"&amp;TEXT(INT(MOD(P301,$B$6*60)/$B$6),"00")&amp;":"&amp;TEXT(MOD(P301,$B$6),"00"))</f>
        <v/>
      </c>
      <c r="C301" s="16" t="n"/>
      <c r="D301" s="15">
        <f>IF(R301="","",IF(R301=0,"On time",IF(R301&gt;0,"Late ","Early ")&amp;TEXT(INT(ABS(R301)/($B$6*3600)),"00")&amp;":"&amp;TEXT(INT(MOD(ABS(R301),$B$6*3600)/($B$6*60)),"00")&amp;":"&amp;TEXT(INT(MOD(ABS(R301),$B$6*60)/$B$6),"00")&amp;":"&amp;TEXT(MOD(ABS(R301),$B$6),"00")))</f>
        <v/>
      </c>
      <c r="E301" s="17" t="n"/>
      <c r="F301" s="17" t="n"/>
      <c r="G301" s="17" t="n"/>
      <c r="H301" s="17" t="n"/>
      <c r="I301" s="18" t="n"/>
      <c r="J301" s="19" t="n"/>
      <c r="K301" s="15">
        <f>IF(N301="","",TEXT(INT(N301/($B$6*3600)),"00")&amp;":"&amp;TEXT(INT(MOD(N301,$B$6*3600)/($B$6*60)),"00")&amp;":"&amp;TEXT(INT(MOD(N301,$B$6*60)/$B$6),"00")&amp;":"&amp;TEXT(MOD(N301,$B$6),"00"))</f>
        <v/>
      </c>
      <c r="L301" s="17" t="n"/>
      <c r="N301">
        <f>IF(AND(I301="",J301=""),"",ROUND(I301*86400,0)*$B$6+N(J301))</f>
        <v/>
      </c>
      <c r="O301">
        <f>IF(N301="","",SUM(N$8:N300))</f>
        <v/>
      </c>
      <c r="P301">
        <f>IF(N301="","",MOD(ROUND($B$5*86400,0)*$B$6+O301,86400*$B$6))</f>
        <v/>
      </c>
      <c r="Q301">
        <f>IF(P301="","",INT(P301/($B$6*3600)))</f>
        <v/>
      </c>
      <c r="R301">
        <f>IF(OR(P301="",C301=""),"",MOD(P301-ROUND(MOD(C301,1)*86400,0)*$B$6+43200*$B$6,86400*$B$6)-43200*$B$6)</f>
        <v/>
      </c>
    </row>
    <row r="302">
      <c r="A302" s="15">
        <f>IF(N302="","",COUNT(N$9:N302))</f>
        <v/>
      </c>
      <c r="B302" s="15">
        <f>IF(P302="","",TEXT(INT(P302/($B$6*3600)),"00")&amp;":"&amp;TEXT(INT(MOD(P302,$B$6*3600)/($B$6*60)),"00")&amp;":"&amp;TEXT(INT(MOD(P302,$B$6*60)/$B$6),"00")&amp;":"&amp;TEXT(MOD(P302,$B$6),"00"))</f>
        <v/>
      </c>
      <c r="C302" s="16" t="n"/>
      <c r="D302" s="15">
        <f>IF(R302="","",IF(R302=0,"On time",IF(R302&gt;0,"Late ","Early ")&amp;TEXT(INT(ABS(R302)/($B$6*3600)),"00")&amp;":"&amp;TEXT(INT(MOD(ABS(R302),$B$6*3600)/($B$6*60)),"00")&amp;":"&amp;TEXT(INT(MOD(ABS(R302),$B$6*60)/$B$6),"00")&amp;":"&amp;TEXT(MOD(ABS(R302),$B$6),"00")))</f>
        <v/>
      </c>
      <c r="E302" s="17" t="n"/>
      <c r="F302" s="17" t="n"/>
      <c r="G302" s="17" t="n"/>
      <c r="H302" s="17" t="n"/>
      <c r="I302" s="18" t="n"/>
      <c r="J302" s="19" t="n"/>
      <c r="K302" s="15">
        <f>IF(N302="","",TEXT(INT(N302/($B$6*3600)),"00")&amp;":"&amp;TEXT(INT(MOD(N302,$B$6*3600)/($B$6*60)),"00")&amp;":"&amp;TEXT(INT(MOD(N302,$B$6*60)/$B$6),"00")&amp;":"&amp;TEXT(MOD(N302,$B$6),"00"))</f>
        <v/>
      </c>
      <c r="L302" s="17" t="n"/>
      <c r="N302">
        <f>IF(AND(I302="",J302=""),"",ROUND(I302*86400,0)*$B$6+N(J302))</f>
        <v/>
      </c>
      <c r="O302">
        <f>IF(N302="","",SUM(N$8:N301))</f>
        <v/>
      </c>
      <c r="P302">
        <f>IF(N302="","",MOD(ROUND($B$5*86400,0)*$B$6+O302,86400*$B$6))</f>
        <v/>
      </c>
      <c r="Q302">
        <f>IF(P302="","",INT(P302/($B$6*3600)))</f>
        <v/>
      </c>
      <c r="R302">
        <f>IF(OR(P302="",C302=""),"",MOD(P302-ROUND(MOD(C302,1)*86400,0)*$B$6+43200*$B$6,86400*$B$6)-43200*$B$6)</f>
        <v/>
      </c>
    </row>
    <row r="303">
      <c r="A303" s="15">
        <f>IF(N303="","",COUNT(N$9:N303))</f>
        <v/>
      </c>
      <c r="B303" s="15">
        <f>IF(P303="","",TEXT(INT(P303/($B$6*3600)),"00")&amp;":"&amp;TEXT(INT(MOD(P303,$B$6*3600)/($B$6*60)),"00")&amp;":"&amp;TEXT(INT(MOD(P303,$B$6*60)/$B$6),"00")&amp;":"&amp;TEXT(MOD(P303,$B$6),"00"))</f>
        <v/>
      </c>
      <c r="C303" s="16" t="n"/>
      <c r="D303" s="15">
        <f>IF(R303="","",IF(R303=0,"On time",IF(R303&gt;0,"Late ","Early ")&amp;TEXT(INT(ABS(R303)/($B$6*3600)),"00")&amp;":"&amp;TEXT(INT(MOD(ABS(R303),$B$6*3600)/($B$6*60)),"00")&amp;":"&amp;TEXT(INT(MOD(ABS(R303),$B$6*60)/$B$6),"00")&amp;":"&amp;TEXT(MOD(ABS(R303),$B$6),"00")))</f>
        <v/>
      </c>
      <c r="E303" s="17" t="n"/>
      <c r="F303" s="17" t="n"/>
      <c r="G303" s="17" t="n"/>
      <c r="H303" s="17" t="n"/>
      <c r="I303" s="18" t="n"/>
      <c r="J303" s="19" t="n"/>
      <c r="K303" s="15">
        <f>IF(N303="","",TEXT(INT(N303/($B$6*3600)),"00")&amp;":"&amp;TEXT(INT(MOD(N303,$B$6*3600)/($B$6*60)),"00")&amp;":"&amp;TEXT(INT(MOD(N303,$B$6*60)/$B$6),"00")&amp;":"&amp;TEXT(MOD(N303,$B$6),"00"))</f>
        <v/>
      </c>
      <c r="L303" s="17" t="n"/>
      <c r="N303">
        <f>IF(AND(I303="",J303=""),"",ROUND(I303*86400,0)*$B$6+N(J303))</f>
        <v/>
      </c>
      <c r="O303">
        <f>IF(N303="","",SUM(N$8:N302))</f>
        <v/>
      </c>
      <c r="P303">
        <f>IF(N303="","",MOD(ROUND($B$5*86400,0)*$B$6+O303,86400*$B$6))</f>
        <v/>
      </c>
      <c r="Q303">
        <f>IF(P303="","",INT(P303/($B$6*3600)))</f>
        <v/>
      </c>
      <c r="R303">
        <f>IF(OR(P303="",C303=""),"",MOD(P303-ROUND(MOD(C303,1)*86400,0)*$B$6+43200*$B$6,86400*$B$6)-43200*$B$6)</f>
        <v/>
      </c>
    </row>
    <row r="304">
      <c r="A304" s="15">
        <f>IF(N304="","",COUNT(N$9:N304))</f>
        <v/>
      </c>
      <c r="B304" s="15">
        <f>IF(P304="","",TEXT(INT(P304/($B$6*3600)),"00")&amp;":"&amp;TEXT(INT(MOD(P304,$B$6*3600)/($B$6*60)),"00")&amp;":"&amp;TEXT(INT(MOD(P304,$B$6*60)/$B$6),"00")&amp;":"&amp;TEXT(MOD(P304,$B$6),"00"))</f>
        <v/>
      </c>
      <c r="C304" s="16" t="n"/>
      <c r="D304" s="15">
        <f>IF(R304="","",IF(R304=0,"On time",IF(R304&gt;0,"Late ","Early ")&amp;TEXT(INT(ABS(R304)/($B$6*3600)),"00")&amp;":"&amp;TEXT(INT(MOD(ABS(R304),$B$6*3600)/($B$6*60)),"00")&amp;":"&amp;TEXT(INT(MOD(ABS(R304),$B$6*60)/$B$6),"00")&amp;":"&amp;TEXT(MOD(ABS(R304),$B$6),"00")))</f>
        <v/>
      </c>
      <c r="E304" s="17" t="n"/>
      <c r="F304" s="17" t="n"/>
      <c r="G304" s="17" t="n"/>
      <c r="H304" s="17" t="n"/>
      <c r="I304" s="18" t="n"/>
      <c r="J304" s="19" t="n"/>
      <c r="K304" s="15">
        <f>IF(N304="","",TEXT(INT(N304/($B$6*3600)),"00")&amp;":"&amp;TEXT(INT(MOD(N304,$B$6*3600)/($B$6*60)),"00")&amp;":"&amp;TEXT(INT(MOD(N304,$B$6*60)/$B$6),"00")&amp;":"&amp;TEXT(MOD(N304,$B$6),"00"))</f>
        <v/>
      </c>
      <c r="L304" s="17" t="n"/>
      <c r="N304">
        <f>IF(AND(I304="",J304=""),"",ROUND(I304*86400,0)*$B$6+N(J304))</f>
        <v/>
      </c>
      <c r="O304">
        <f>IF(N304="","",SUM(N$8:N303))</f>
        <v/>
      </c>
      <c r="P304">
        <f>IF(N304="","",MOD(ROUND($B$5*86400,0)*$B$6+O304,86400*$B$6))</f>
        <v/>
      </c>
      <c r="Q304">
        <f>IF(P304="","",INT(P304/($B$6*3600)))</f>
        <v/>
      </c>
      <c r="R304">
        <f>IF(OR(P304="",C304=""),"",MOD(P304-ROUND(MOD(C304,1)*86400,0)*$B$6+43200*$B$6,86400*$B$6)-43200*$B$6)</f>
        <v/>
      </c>
    </row>
    <row r="305">
      <c r="A305" s="15">
        <f>IF(N305="","",COUNT(N$9:N305))</f>
        <v/>
      </c>
      <c r="B305" s="15">
        <f>IF(P305="","",TEXT(INT(P305/($B$6*3600)),"00")&amp;":"&amp;TEXT(INT(MOD(P305,$B$6*3600)/($B$6*60)),"00")&amp;":"&amp;TEXT(INT(MOD(P305,$B$6*60)/$B$6),"00")&amp;":"&amp;TEXT(MOD(P305,$B$6),"00"))</f>
        <v/>
      </c>
      <c r="C305" s="16" t="n"/>
      <c r="D305" s="15">
        <f>IF(R305="","",IF(R305=0,"On time",IF(R305&gt;0,"Late ","Early ")&amp;TEXT(INT(ABS(R305)/($B$6*3600)),"00")&amp;":"&amp;TEXT(INT(MOD(ABS(R305),$B$6*3600)/($B$6*60)),"00")&amp;":"&amp;TEXT(INT(MOD(ABS(R305),$B$6*60)/$B$6),"00")&amp;":"&amp;TEXT(MOD(ABS(R305),$B$6),"00")))</f>
        <v/>
      </c>
      <c r="E305" s="17" t="n"/>
      <c r="F305" s="17" t="n"/>
      <c r="G305" s="17" t="n"/>
      <c r="H305" s="17" t="n"/>
      <c r="I305" s="18" t="n"/>
      <c r="J305" s="19" t="n"/>
      <c r="K305" s="15">
        <f>IF(N305="","",TEXT(INT(N305/($B$6*3600)),"00")&amp;":"&amp;TEXT(INT(MOD(N305,$B$6*3600)/($B$6*60)),"00")&amp;":"&amp;TEXT(INT(MOD(N305,$B$6*60)/$B$6),"00")&amp;":"&amp;TEXT(MOD(N305,$B$6),"00"))</f>
        <v/>
      </c>
      <c r="L305" s="17" t="n"/>
      <c r="N305">
        <f>IF(AND(I305="",J305=""),"",ROUND(I305*86400,0)*$B$6+N(J305))</f>
        <v/>
      </c>
      <c r="O305">
        <f>IF(N305="","",SUM(N$8:N304))</f>
        <v/>
      </c>
      <c r="P305">
        <f>IF(N305="","",MOD(ROUND($B$5*86400,0)*$B$6+O305,86400*$B$6))</f>
        <v/>
      </c>
      <c r="Q305">
        <f>IF(P305="","",INT(P305/($B$6*3600)))</f>
        <v/>
      </c>
      <c r="R305">
        <f>IF(OR(P305="",C305=""),"",MOD(P305-ROUND(MOD(C305,1)*86400,0)*$B$6+43200*$B$6,86400*$B$6)-43200*$B$6)</f>
        <v/>
      </c>
    </row>
    <row r="306">
      <c r="A306" s="15">
        <f>IF(N306="","",COUNT(N$9:N306))</f>
        <v/>
      </c>
      <c r="B306" s="15">
        <f>IF(P306="","",TEXT(INT(P306/($B$6*3600)),"00")&amp;":"&amp;TEXT(INT(MOD(P306,$B$6*3600)/($B$6*60)),"00")&amp;":"&amp;TEXT(INT(MOD(P306,$B$6*60)/$B$6),"00")&amp;":"&amp;TEXT(MOD(P306,$B$6),"00"))</f>
        <v/>
      </c>
      <c r="C306" s="16" t="n"/>
      <c r="D306" s="15">
        <f>IF(R306="","",IF(R306=0,"On time",IF(R306&gt;0,"Late ","Early ")&amp;TEXT(INT(ABS(R306)/($B$6*3600)),"00")&amp;":"&amp;TEXT(INT(MOD(ABS(R306),$B$6*3600)/($B$6*60)),"00")&amp;":"&amp;TEXT(INT(MOD(ABS(R306),$B$6*60)/$B$6),"00")&amp;":"&amp;TEXT(MOD(ABS(R306),$B$6),"00")))</f>
        <v/>
      </c>
      <c r="E306" s="17" t="n"/>
      <c r="F306" s="17" t="n"/>
      <c r="G306" s="17" t="n"/>
      <c r="H306" s="17" t="n"/>
      <c r="I306" s="18" t="n"/>
      <c r="J306" s="19" t="n"/>
      <c r="K306" s="15">
        <f>IF(N306="","",TEXT(INT(N306/($B$6*3600)),"00")&amp;":"&amp;TEXT(INT(MOD(N306,$B$6*3600)/($B$6*60)),"00")&amp;":"&amp;TEXT(INT(MOD(N306,$B$6*60)/$B$6),"00")&amp;":"&amp;TEXT(MOD(N306,$B$6),"00"))</f>
        <v/>
      </c>
      <c r="L306" s="17" t="n"/>
      <c r="N306">
        <f>IF(AND(I306="",J306=""),"",ROUND(I306*86400,0)*$B$6+N(J306))</f>
        <v/>
      </c>
      <c r="O306">
        <f>IF(N306="","",SUM(N$8:N305))</f>
        <v/>
      </c>
      <c r="P306">
        <f>IF(N306="","",MOD(ROUND($B$5*86400,0)*$B$6+O306,86400*$B$6))</f>
        <v/>
      </c>
      <c r="Q306">
        <f>IF(P306="","",INT(P306/($B$6*3600)))</f>
        <v/>
      </c>
      <c r="R306">
        <f>IF(OR(P306="",C306=""),"",MOD(P306-ROUND(MOD(C306,1)*86400,0)*$B$6+43200*$B$6,86400*$B$6)-43200*$B$6)</f>
        <v/>
      </c>
    </row>
    <row r="307">
      <c r="A307" s="15">
        <f>IF(N307="","",COUNT(N$9:N307))</f>
        <v/>
      </c>
      <c r="B307" s="15">
        <f>IF(P307="","",TEXT(INT(P307/($B$6*3600)),"00")&amp;":"&amp;TEXT(INT(MOD(P307,$B$6*3600)/($B$6*60)),"00")&amp;":"&amp;TEXT(INT(MOD(P307,$B$6*60)/$B$6),"00")&amp;":"&amp;TEXT(MOD(P307,$B$6),"00"))</f>
        <v/>
      </c>
      <c r="C307" s="16" t="n"/>
      <c r="D307" s="15">
        <f>IF(R307="","",IF(R307=0,"On time",IF(R307&gt;0,"Late ","Early ")&amp;TEXT(INT(ABS(R307)/($B$6*3600)),"00")&amp;":"&amp;TEXT(INT(MOD(ABS(R307),$B$6*3600)/($B$6*60)),"00")&amp;":"&amp;TEXT(INT(MOD(ABS(R307),$B$6*60)/$B$6),"00")&amp;":"&amp;TEXT(MOD(ABS(R307),$B$6),"00")))</f>
        <v/>
      </c>
      <c r="E307" s="17" t="n"/>
      <c r="F307" s="17" t="n"/>
      <c r="G307" s="17" t="n"/>
      <c r="H307" s="17" t="n"/>
      <c r="I307" s="18" t="n"/>
      <c r="J307" s="19" t="n"/>
      <c r="K307" s="15">
        <f>IF(N307="","",TEXT(INT(N307/($B$6*3600)),"00")&amp;":"&amp;TEXT(INT(MOD(N307,$B$6*3600)/($B$6*60)),"00")&amp;":"&amp;TEXT(INT(MOD(N307,$B$6*60)/$B$6),"00")&amp;":"&amp;TEXT(MOD(N307,$B$6),"00"))</f>
        <v/>
      </c>
      <c r="L307" s="17" t="n"/>
      <c r="N307">
        <f>IF(AND(I307="",J307=""),"",ROUND(I307*86400,0)*$B$6+N(J307))</f>
        <v/>
      </c>
      <c r="O307">
        <f>IF(N307="","",SUM(N$8:N306))</f>
        <v/>
      </c>
      <c r="P307">
        <f>IF(N307="","",MOD(ROUND($B$5*86400,0)*$B$6+O307,86400*$B$6))</f>
        <v/>
      </c>
      <c r="Q307">
        <f>IF(P307="","",INT(P307/($B$6*3600)))</f>
        <v/>
      </c>
      <c r="R307">
        <f>IF(OR(P307="",C307=""),"",MOD(P307-ROUND(MOD(C307,1)*86400,0)*$B$6+43200*$B$6,86400*$B$6)-43200*$B$6)</f>
        <v/>
      </c>
    </row>
    <row r="308">
      <c r="A308" s="15">
        <f>IF(N308="","",COUNT(N$9:N308))</f>
        <v/>
      </c>
      <c r="B308" s="15">
        <f>IF(P308="","",TEXT(INT(P308/($B$6*3600)),"00")&amp;":"&amp;TEXT(INT(MOD(P308,$B$6*3600)/($B$6*60)),"00")&amp;":"&amp;TEXT(INT(MOD(P308,$B$6*60)/$B$6),"00")&amp;":"&amp;TEXT(MOD(P308,$B$6),"00"))</f>
        <v/>
      </c>
      <c r="C308" s="16" t="n"/>
      <c r="D308" s="15">
        <f>IF(R308="","",IF(R308=0,"On time",IF(R308&gt;0,"Late ","Early ")&amp;TEXT(INT(ABS(R308)/($B$6*3600)),"00")&amp;":"&amp;TEXT(INT(MOD(ABS(R308),$B$6*3600)/($B$6*60)),"00")&amp;":"&amp;TEXT(INT(MOD(ABS(R308),$B$6*60)/$B$6),"00")&amp;":"&amp;TEXT(MOD(ABS(R308),$B$6),"00")))</f>
        <v/>
      </c>
      <c r="E308" s="17" t="n"/>
      <c r="F308" s="17" t="n"/>
      <c r="G308" s="17" t="n"/>
      <c r="H308" s="17" t="n"/>
      <c r="I308" s="18" t="n"/>
      <c r="J308" s="19" t="n"/>
      <c r="K308" s="15">
        <f>IF(N308="","",TEXT(INT(N308/($B$6*3600)),"00")&amp;":"&amp;TEXT(INT(MOD(N308,$B$6*3600)/($B$6*60)),"00")&amp;":"&amp;TEXT(INT(MOD(N308,$B$6*60)/$B$6),"00")&amp;":"&amp;TEXT(MOD(N308,$B$6),"00"))</f>
        <v/>
      </c>
      <c r="L308" s="17" t="n"/>
      <c r="N308">
        <f>IF(AND(I308="",J308=""),"",ROUND(I308*86400,0)*$B$6+N(J308))</f>
        <v/>
      </c>
      <c r="O308">
        <f>IF(N308="","",SUM(N$8:N307))</f>
        <v/>
      </c>
      <c r="P308">
        <f>IF(N308="","",MOD(ROUND($B$5*86400,0)*$B$6+O308,86400*$B$6))</f>
        <v/>
      </c>
      <c r="Q308">
        <f>IF(P308="","",INT(P308/($B$6*3600)))</f>
        <v/>
      </c>
      <c r="R308">
        <f>IF(OR(P308="",C308=""),"",MOD(P308-ROUND(MOD(C308,1)*86400,0)*$B$6+43200*$B$6,86400*$B$6)-43200*$B$6)</f>
        <v/>
      </c>
    </row>
  </sheetData>
  <conditionalFormatting sqref="D9:D308">
    <cfRule type="expression" priority="1" dxfId="0">
      <formula>AND(D9&lt;&gt;"",D9&lt;&gt;"On time")</formula>
    </cfRule>
    <cfRule type="expression" priority="2" dxfId="1">
      <formula>D9="On time"</formula>
    </cfRule>
  </conditionalFormatting>
  <conditionalFormatting sqref="E5:F5">
    <cfRule type="expression" priority="3" dxfId="2">
      <formula>$N$3&gt;$N$4</formula>
    </cfRule>
    <cfRule type="expression" priority="4" dxfId="3">
      <formula>$N$3=$N$4</formula>
    </cfRule>
  </conditionalFormatting>
  <dataValidations count="3">
    <dataValidation sqref="E9:E308" showDropDown="0" showInputMessage="0" showErrorMessage="0" allowBlank="1" type="list">
      <formula1>Lists!$A$2:$A$8</formula1>
    </dataValidation>
    <dataValidation sqref="B6" showDropDown="0" showInputMessage="0" showErrorMessage="0" allowBlank="0" type="list">
      <formula1>Lists!$C$2:$C$6</formula1>
    </dataValidation>
    <dataValidation sqref="J9:J308" showDropDown="0" showInputMessage="0" showErrorMessage="1" allowBlank="1" error="Frames go from 0 to the frame rate minus one." type="whole" operator="between">
      <formula1>0</formula1>
      <formula2>59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hidden="1" width="5" customWidth="1" min="2" max="2"/>
    <col width="13" customWidth="1" min="3" max="3"/>
    <col width="11" customWidth="1" min="4" max="4"/>
    <col width="13" customWidth="1" min="5" max="5"/>
    <col width="12" customWidth="1" min="6" max="6"/>
    <col width="11" customWidth="1" min="7" max="7"/>
    <col width="30" customWidth="1" min="8" max="8"/>
  </cols>
  <sheetData>
    <row r="1">
      <c r="A1" s="6" t="inlineStr">
        <is>
          <t>Ad minutes per hour</t>
        </is>
      </c>
    </row>
    <row r="2">
      <c r="A2" s="7" t="inlineStr">
        <is>
          <t>From the Day playlist sheet: every item counts in the clock hour where it starts.</t>
        </is>
      </c>
    </row>
    <row r="3">
      <c r="A3" s="8" t="inlineStr">
        <is>
          <t>Limit per hour (minutes)</t>
        </is>
      </c>
      <c r="B3" s="9" t="n">
        <v>12</v>
      </c>
    </row>
    <row r="5" ht="30" customHeight="1">
      <c r="A5" s="14" t="inlineStr">
        <is>
          <t>Hour</t>
        </is>
      </c>
      <c r="B5" s="14" t="inlineStr">
        <is>
          <t>hour</t>
        </is>
      </c>
      <c r="C5" s="14" t="inlineStr">
        <is>
          <t>Commercials</t>
        </is>
      </c>
      <c r="D5" s="14" t="inlineStr">
        <is>
          <t>Promos</t>
        </is>
      </c>
      <c r="E5" s="14" t="inlineStr">
        <is>
          <t>Sponsorship</t>
        </is>
      </c>
      <c r="F5" s="14" t="inlineStr">
        <is>
          <t>Programmes</t>
        </is>
      </c>
      <c r="G5" s="14" t="inlineStr">
        <is>
          <t>All items</t>
        </is>
      </c>
      <c r="H5" s="14" t="inlineStr">
        <is>
          <t>Commercials against the limit</t>
        </is>
      </c>
    </row>
    <row r="6">
      <c r="A6" s="20">
        <f>TEXT(B6,"00")&amp;":00 – "&amp;TEXT(MOD(B6+1,24),"00")&amp;":00"</f>
        <v/>
      </c>
      <c r="B6" s="20">
        <f>MOD(INT(ROUND('Day playlist'!$B$5*86400,0)/3600)+ROW()-6,24)</f>
        <v/>
      </c>
      <c r="C6" s="21">
        <f>SUMIFS('Day playlist'!$N$9:$N$308,'Day playlist'!$Q$9:$Q$308,$B6,'Day playlist'!$E$9:$E$308,"Commercial")/'Day playlist'!$B$6/86400</f>
        <v/>
      </c>
      <c r="D6" s="21">
        <f>SUMIFS('Day playlist'!$N$9:$N$308,'Day playlist'!$Q$9:$Q$308,$B6,'Day playlist'!$E$9:$E$308,"Promo")/'Day playlist'!$B$6/86400</f>
        <v/>
      </c>
      <c r="E6" s="21">
        <f>SUMIFS('Day playlist'!$N$9:$N$308,'Day playlist'!$Q$9:$Q$308,$B6,'Day playlist'!$E$9:$E$308,"Sponsorship")/'Day playlist'!$B$6/86400</f>
        <v/>
      </c>
      <c r="F6" s="21">
        <f>SUMIFS('Day playlist'!$N$9:$N$308,'Day playlist'!$Q$9:$Q$308,$B6,'Day playlist'!$E$9:$E$308,"Programme")/'Day playlist'!$B$6/86400</f>
        <v/>
      </c>
      <c r="G6" s="21">
        <f>SUMIFS('Day playlist'!$N$9:$N$308,'Day playlist'!$Q$9:$Q$308,$B6)/'Day playlist'!$B$6/86400</f>
        <v/>
      </c>
      <c r="H6" s="20">
        <f>IF(G6=0,"",IF(ROUND(C6*86400,0)-$B$3*60&gt;0,"Over by "&amp;INT((ROUND(C6*86400,0)-$B$3*60)/60)&amp;" min "&amp;TEXT(MOD(ROUND(C6*86400,0)-$B$3*60,60),"00")&amp;" s","OK"))</f>
        <v/>
      </c>
    </row>
    <row r="7">
      <c r="A7" s="20">
        <f>TEXT(B7,"00")&amp;":00 – "&amp;TEXT(MOD(B7+1,24),"00")&amp;":00"</f>
        <v/>
      </c>
      <c r="B7" s="20">
        <f>MOD(INT(ROUND('Day playlist'!$B$5*86400,0)/3600)+ROW()-6,24)</f>
        <v/>
      </c>
      <c r="C7" s="21">
        <f>SUMIFS('Day playlist'!$N$9:$N$308,'Day playlist'!$Q$9:$Q$308,$B7,'Day playlist'!$E$9:$E$308,"Commercial")/'Day playlist'!$B$6/86400</f>
        <v/>
      </c>
      <c r="D7" s="21">
        <f>SUMIFS('Day playlist'!$N$9:$N$308,'Day playlist'!$Q$9:$Q$308,$B7,'Day playlist'!$E$9:$E$308,"Promo")/'Day playlist'!$B$6/86400</f>
        <v/>
      </c>
      <c r="E7" s="21">
        <f>SUMIFS('Day playlist'!$N$9:$N$308,'Day playlist'!$Q$9:$Q$308,$B7,'Day playlist'!$E$9:$E$308,"Sponsorship")/'Day playlist'!$B$6/86400</f>
        <v/>
      </c>
      <c r="F7" s="21">
        <f>SUMIFS('Day playlist'!$N$9:$N$308,'Day playlist'!$Q$9:$Q$308,$B7,'Day playlist'!$E$9:$E$308,"Programme")/'Day playlist'!$B$6/86400</f>
        <v/>
      </c>
      <c r="G7" s="21">
        <f>SUMIFS('Day playlist'!$N$9:$N$308,'Day playlist'!$Q$9:$Q$308,$B7)/'Day playlist'!$B$6/86400</f>
        <v/>
      </c>
      <c r="H7" s="20">
        <f>IF(G7=0,"",IF(ROUND(C7*86400,0)-$B$3*60&gt;0,"Over by "&amp;INT((ROUND(C7*86400,0)-$B$3*60)/60)&amp;" min "&amp;TEXT(MOD(ROUND(C7*86400,0)-$B$3*60,60),"00")&amp;" s","OK"))</f>
        <v/>
      </c>
    </row>
    <row r="8">
      <c r="A8" s="20">
        <f>TEXT(B8,"00")&amp;":00 – "&amp;TEXT(MOD(B8+1,24),"00")&amp;":00"</f>
        <v/>
      </c>
      <c r="B8" s="20">
        <f>MOD(INT(ROUND('Day playlist'!$B$5*86400,0)/3600)+ROW()-6,24)</f>
        <v/>
      </c>
      <c r="C8" s="21">
        <f>SUMIFS('Day playlist'!$N$9:$N$308,'Day playlist'!$Q$9:$Q$308,$B8,'Day playlist'!$E$9:$E$308,"Commercial")/'Day playlist'!$B$6/86400</f>
        <v/>
      </c>
      <c r="D8" s="21">
        <f>SUMIFS('Day playlist'!$N$9:$N$308,'Day playlist'!$Q$9:$Q$308,$B8,'Day playlist'!$E$9:$E$308,"Promo")/'Day playlist'!$B$6/86400</f>
        <v/>
      </c>
      <c r="E8" s="21">
        <f>SUMIFS('Day playlist'!$N$9:$N$308,'Day playlist'!$Q$9:$Q$308,$B8,'Day playlist'!$E$9:$E$308,"Sponsorship")/'Day playlist'!$B$6/86400</f>
        <v/>
      </c>
      <c r="F8" s="21">
        <f>SUMIFS('Day playlist'!$N$9:$N$308,'Day playlist'!$Q$9:$Q$308,$B8,'Day playlist'!$E$9:$E$308,"Programme")/'Day playlist'!$B$6/86400</f>
        <v/>
      </c>
      <c r="G8" s="21">
        <f>SUMIFS('Day playlist'!$N$9:$N$308,'Day playlist'!$Q$9:$Q$308,$B8)/'Day playlist'!$B$6/86400</f>
        <v/>
      </c>
      <c r="H8" s="20">
        <f>IF(G8=0,"",IF(ROUND(C8*86400,0)-$B$3*60&gt;0,"Over by "&amp;INT((ROUND(C8*86400,0)-$B$3*60)/60)&amp;" min "&amp;TEXT(MOD(ROUND(C8*86400,0)-$B$3*60,60),"00")&amp;" s","OK"))</f>
        <v/>
      </c>
    </row>
    <row r="9">
      <c r="A9" s="20">
        <f>TEXT(B9,"00")&amp;":00 – "&amp;TEXT(MOD(B9+1,24),"00")&amp;":00"</f>
        <v/>
      </c>
      <c r="B9" s="20">
        <f>MOD(INT(ROUND('Day playlist'!$B$5*86400,0)/3600)+ROW()-6,24)</f>
        <v/>
      </c>
      <c r="C9" s="21">
        <f>SUMIFS('Day playlist'!$N$9:$N$308,'Day playlist'!$Q$9:$Q$308,$B9,'Day playlist'!$E$9:$E$308,"Commercial")/'Day playlist'!$B$6/86400</f>
        <v/>
      </c>
      <c r="D9" s="21">
        <f>SUMIFS('Day playlist'!$N$9:$N$308,'Day playlist'!$Q$9:$Q$308,$B9,'Day playlist'!$E$9:$E$308,"Promo")/'Day playlist'!$B$6/86400</f>
        <v/>
      </c>
      <c r="E9" s="21">
        <f>SUMIFS('Day playlist'!$N$9:$N$308,'Day playlist'!$Q$9:$Q$308,$B9,'Day playlist'!$E$9:$E$308,"Sponsorship")/'Day playlist'!$B$6/86400</f>
        <v/>
      </c>
      <c r="F9" s="21">
        <f>SUMIFS('Day playlist'!$N$9:$N$308,'Day playlist'!$Q$9:$Q$308,$B9,'Day playlist'!$E$9:$E$308,"Programme")/'Day playlist'!$B$6/86400</f>
        <v/>
      </c>
      <c r="G9" s="21">
        <f>SUMIFS('Day playlist'!$N$9:$N$308,'Day playlist'!$Q$9:$Q$308,$B9)/'Day playlist'!$B$6/86400</f>
        <v/>
      </c>
      <c r="H9" s="20">
        <f>IF(G9=0,"",IF(ROUND(C9*86400,0)-$B$3*60&gt;0,"Over by "&amp;INT((ROUND(C9*86400,0)-$B$3*60)/60)&amp;" min "&amp;TEXT(MOD(ROUND(C9*86400,0)-$B$3*60,60),"00")&amp;" s","OK"))</f>
        <v/>
      </c>
    </row>
    <row r="10">
      <c r="A10" s="20">
        <f>TEXT(B10,"00")&amp;":00 – "&amp;TEXT(MOD(B10+1,24),"00")&amp;":00"</f>
        <v/>
      </c>
      <c r="B10" s="20">
        <f>MOD(INT(ROUND('Day playlist'!$B$5*86400,0)/3600)+ROW()-6,24)</f>
        <v/>
      </c>
      <c r="C10" s="21">
        <f>SUMIFS('Day playlist'!$N$9:$N$308,'Day playlist'!$Q$9:$Q$308,$B10,'Day playlist'!$E$9:$E$308,"Commercial")/'Day playlist'!$B$6/86400</f>
        <v/>
      </c>
      <c r="D10" s="21">
        <f>SUMIFS('Day playlist'!$N$9:$N$308,'Day playlist'!$Q$9:$Q$308,$B10,'Day playlist'!$E$9:$E$308,"Promo")/'Day playlist'!$B$6/86400</f>
        <v/>
      </c>
      <c r="E10" s="21">
        <f>SUMIFS('Day playlist'!$N$9:$N$308,'Day playlist'!$Q$9:$Q$308,$B10,'Day playlist'!$E$9:$E$308,"Sponsorship")/'Day playlist'!$B$6/86400</f>
        <v/>
      </c>
      <c r="F10" s="21">
        <f>SUMIFS('Day playlist'!$N$9:$N$308,'Day playlist'!$Q$9:$Q$308,$B10,'Day playlist'!$E$9:$E$308,"Programme")/'Day playlist'!$B$6/86400</f>
        <v/>
      </c>
      <c r="G10" s="21">
        <f>SUMIFS('Day playlist'!$N$9:$N$308,'Day playlist'!$Q$9:$Q$308,$B10)/'Day playlist'!$B$6/86400</f>
        <v/>
      </c>
      <c r="H10" s="20">
        <f>IF(G10=0,"",IF(ROUND(C10*86400,0)-$B$3*60&gt;0,"Over by "&amp;INT((ROUND(C10*86400,0)-$B$3*60)/60)&amp;" min "&amp;TEXT(MOD(ROUND(C10*86400,0)-$B$3*60,60),"00")&amp;" s","OK"))</f>
        <v/>
      </c>
    </row>
    <row r="11">
      <c r="A11" s="20">
        <f>TEXT(B11,"00")&amp;":00 – "&amp;TEXT(MOD(B11+1,24),"00")&amp;":00"</f>
        <v/>
      </c>
      <c r="B11" s="20">
        <f>MOD(INT(ROUND('Day playlist'!$B$5*86400,0)/3600)+ROW()-6,24)</f>
        <v/>
      </c>
      <c r="C11" s="21">
        <f>SUMIFS('Day playlist'!$N$9:$N$308,'Day playlist'!$Q$9:$Q$308,$B11,'Day playlist'!$E$9:$E$308,"Commercial")/'Day playlist'!$B$6/86400</f>
        <v/>
      </c>
      <c r="D11" s="21">
        <f>SUMIFS('Day playlist'!$N$9:$N$308,'Day playlist'!$Q$9:$Q$308,$B11,'Day playlist'!$E$9:$E$308,"Promo")/'Day playlist'!$B$6/86400</f>
        <v/>
      </c>
      <c r="E11" s="21">
        <f>SUMIFS('Day playlist'!$N$9:$N$308,'Day playlist'!$Q$9:$Q$308,$B11,'Day playlist'!$E$9:$E$308,"Sponsorship")/'Day playlist'!$B$6/86400</f>
        <v/>
      </c>
      <c r="F11" s="21">
        <f>SUMIFS('Day playlist'!$N$9:$N$308,'Day playlist'!$Q$9:$Q$308,$B11,'Day playlist'!$E$9:$E$308,"Programme")/'Day playlist'!$B$6/86400</f>
        <v/>
      </c>
      <c r="G11" s="21">
        <f>SUMIFS('Day playlist'!$N$9:$N$308,'Day playlist'!$Q$9:$Q$308,$B11)/'Day playlist'!$B$6/86400</f>
        <v/>
      </c>
      <c r="H11" s="20">
        <f>IF(G11=0,"",IF(ROUND(C11*86400,0)-$B$3*60&gt;0,"Over by "&amp;INT((ROUND(C11*86400,0)-$B$3*60)/60)&amp;" min "&amp;TEXT(MOD(ROUND(C11*86400,0)-$B$3*60,60),"00")&amp;" s","OK"))</f>
        <v/>
      </c>
    </row>
    <row r="12">
      <c r="A12" s="20">
        <f>TEXT(B12,"00")&amp;":00 – "&amp;TEXT(MOD(B12+1,24),"00")&amp;":00"</f>
        <v/>
      </c>
      <c r="B12" s="20">
        <f>MOD(INT(ROUND('Day playlist'!$B$5*86400,0)/3600)+ROW()-6,24)</f>
        <v/>
      </c>
      <c r="C12" s="21">
        <f>SUMIFS('Day playlist'!$N$9:$N$308,'Day playlist'!$Q$9:$Q$308,$B12,'Day playlist'!$E$9:$E$308,"Commercial")/'Day playlist'!$B$6/86400</f>
        <v/>
      </c>
      <c r="D12" s="21">
        <f>SUMIFS('Day playlist'!$N$9:$N$308,'Day playlist'!$Q$9:$Q$308,$B12,'Day playlist'!$E$9:$E$308,"Promo")/'Day playlist'!$B$6/86400</f>
        <v/>
      </c>
      <c r="E12" s="21">
        <f>SUMIFS('Day playlist'!$N$9:$N$308,'Day playlist'!$Q$9:$Q$308,$B12,'Day playlist'!$E$9:$E$308,"Sponsorship")/'Day playlist'!$B$6/86400</f>
        <v/>
      </c>
      <c r="F12" s="21">
        <f>SUMIFS('Day playlist'!$N$9:$N$308,'Day playlist'!$Q$9:$Q$308,$B12,'Day playlist'!$E$9:$E$308,"Programme")/'Day playlist'!$B$6/86400</f>
        <v/>
      </c>
      <c r="G12" s="21">
        <f>SUMIFS('Day playlist'!$N$9:$N$308,'Day playlist'!$Q$9:$Q$308,$B12)/'Day playlist'!$B$6/86400</f>
        <v/>
      </c>
      <c r="H12" s="20">
        <f>IF(G12=0,"",IF(ROUND(C12*86400,0)-$B$3*60&gt;0,"Over by "&amp;INT((ROUND(C12*86400,0)-$B$3*60)/60)&amp;" min "&amp;TEXT(MOD(ROUND(C12*86400,0)-$B$3*60,60),"00")&amp;" s","OK"))</f>
        <v/>
      </c>
    </row>
    <row r="13">
      <c r="A13" s="20">
        <f>TEXT(B13,"00")&amp;":00 – "&amp;TEXT(MOD(B13+1,24),"00")&amp;":00"</f>
        <v/>
      </c>
      <c r="B13" s="20">
        <f>MOD(INT(ROUND('Day playlist'!$B$5*86400,0)/3600)+ROW()-6,24)</f>
        <v/>
      </c>
      <c r="C13" s="21">
        <f>SUMIFS('Day playlist'!$N$9:$N$308,'Day playlist'!$Q$9:$Q$308,$B13,'Day playlist'!$E$9:$E$308,"Commercial")/'Day playlist'!$B$6/86400</f>
        <v/>
      </c>
      <c r="D13" s="21">
        <f>SUMIFS('Day playlist'!$N$9:$N$308,'Day playlist'!$Q$9:$Q$308,$B13,'Day playlist'!$E$9:$E$308,"Promo")/'Day playlist'!$B$6/86400</f>
        <v/>
      </c>
      <c r="E13" s="21">
        <f>SUMIFS('Day playlist'!$N$9:$N$308,'Day playlist'!$Q$9:$Q$308,$B13,'Day playlist'!$E$9:$E$308,"Sponsorship")/'Day playlist'!$B$6/86400</f>
        <v/>
      </c>
      <c r="F13" s="21">
        <f>SUMIFS('Day playlist'!$N$9:$N$308,'Day playlist'!$Q$9:$Q$308,$B13,'Day playlist'!$E$9:$E$308,"Programme")/'Day playlist'!$B$6/86400</f>
        <v/>
      </c>
      <c r="G13" s="21">
        <f>SUMIFS('Day playlist'!$N$9:$N$308,'Day playlist'!$Q$9:$Q$308,$B13)/'Day playlist'!$B$6/86400</f>
        <v/>
      </c>
      <c r="H13" s="20">
        <f>IF(G13=0,"",IF(ROUND(C13*86400,0)-$B$3*60&gt;0,"Over by "&amp;INT((ROUND(C13*86400,0)-$B$3*60)/60)&amp;" min "&amp;TEXT(MOD(ROUND(C13*86400,0)-$B$3*60,60),"00")&amp;" s","OK"))</f>
        <v/>
      </c>
    </row>
    <row r="14">
      <c r="A14" s="20">
        <f>TEXT(B14,"00")&amp;":00 – "&amp;TEXT(MOD(B14+1,24),"00")&amp;":00"</f>
        <v/>
      </c>
      <c r="B14" s="20">
        <f>MOD(INT(ROUND('Day playlist'!$B$5*86400,0)/3600)+ROW()-6,24)</f>
        <v/>
      </c>
      <c r="C14" s="21">
        <f>SUMIFS('Day playlist'!$N$9:$N$308,'Day playlist'!$Q$9:$Q$308,$B14,'Day playlist'!$E$9:$E$308,"Commercial")/'Day playlist'!$B$6/86400</f>
        <v/>
      </c>
      <c r="D14" s="21">
        <f>SUMIFS('Day playlist'!$N$9:$N$308,'Day playlist'!$Q$9:$Q$308,$B14,'Day playlist'!$E$9:$E$308,"Promo")/'Day playlist'!$B$6/86400</f>
        <v/>
      </c>
      <c r="E14" s="21">
        <f>SUMIFS('Day playlist'!$N$9:$N$308,'Day playlist'!$Q$9:$Q$308,$B14,'Day playlist'!$E$9:$E$308,"Sponsorship")/'Day playlist'!$B$6/86400</f>
        <v/>
      </c>
      <c r="F14" s="21">
        <f>SUMIFS('Day playlist'!$N$9:$N$308,'Day playlist'!$Q$9:$Q$308,$B14,'Day playlist'!$E$9:$E$308,"Programme")/'Day playlist'!$B$6/86400</f>
        <v/>
      </c>
      <c r="G14" s="21">
        <f>SUMIFS('Day playlist'!$N$9:$N$308,'Day playlist'!$Q$9:$Q$308,$B14)/'Day playlist'!$B$6/86400</f>
        <v/>
      </c>
      <c r="H14" s="20">
        <f>IF(G14=0,"",IF(ROUND(C14*86400,0)-$B$3*60&gt;0,"Over by "&amp;INT((ROUND(C14*86400,0)-$B$3*60)/60)&amp;" min "&amp;TEXT(MOD(ROUND(C14*86400,0)-$B$3*60,60),"00")&amp;" s","OK"))</f>
        <v/>
      </c>
    </row>
    <row r="15">
      <c r="A15" s="20">
        <f>TEXT(B15,"00")&amp;":00 – "&amp;TEXT(MOD(B15+1,24),"00")&amp;":00"</f>
        <v/>
      </c>
      <c r="B15" s="20">
        <f>MOD(INT(ROUND('Day playlist'!$B$5*86400,0)/3600)+ROW()-6,24)</f>
        <v/>
      </c>
      <c r="C15" s="21">
        <f>SUMIFS('Day playlist'!$N$9:$N$308,'Day playlist'!$Q$9:$Q$308,$B15,'Day playlist'!$E$9:$E$308,"Commercial")/'Day playlist'!$B$6/86400</f>
        <v/>
      </c>
      <c r="D15" s="21">
        <f>SUMIFS('Day playlist'!$N$9:$N$308,'Day playlist'!$Q$9:$Q$308,$B15,'Day playlist'!$E$9:$E$308,"Promo")/'Day playlist'!$B$6/86400</f>
        <v/>
      </c>
      <c r="E15" s="21">
        <f>SUMIFS('Day playlist'!$N$9:$N$308,'Day playlist'!$Q$9:$Q$308,$B15,'Day playlist'!$E$9:$E$308,"Sponsorship")/'Day playlist'!$B$6/86400</f>
        <v/>
      </c>
      <c r="F15" s="21">
        <f>SUMIFS('Day playlist'!$N$9:$N$308,'Day playlist'!$Q$9:$Q$308,$B15,'Day playlist'!$E$9:$E$308,"Programme")/'Day playlist'!$B$6/86400</f>
        <v/>
      </c>
      <c r="G15" s="21">
        <f>SUMIFS('Day playlist'!$N$9:$N$308,'Day playlist'!$Q$9:$Q$308,$B15)/'Day playlist'!$B$6/86400</f>
        <v/>
      </c>
      <c r="H15" s="20">
        <f>IF(G15=0,"",IF(ROUND(C15*86400,0)-$B$3*60&gt;0,"Over by "&amp;INT((ROUND(C15*86400,0)-$B$3*60)/60)&amp;" min "&amp;TEXT(MOD(ROUND(C15*86400,0)-$B$3*60,60),"00")&amp;" s","OK"))</f>
        <v/>
      </c>
    </row>
    <row r="16">
      <c r="A16" s="20">
        <f>TEXT(B16,"00")&amp;":00 – "&amp;TEXT(MOD(B16+1,24),"00")&amp;":00"</f>
        <v/>
      </c>
      <c r="B16" s="20">
        <f>MOD(INT(ROUND('Day playlist'!$B$5*86400,0)/3600)+ROW()-6,24)</f>
        <v/>
      </c>
      <c r="C16" s="21">
        <f>SUMIFS('Day playlist'!$N$9:$N$308,'Day playlist'!$Q$9:$Q$308,$B16,'Day playlist'!$E$9:$E$308,"Commercial")/'Day playlist'!$B$6/86400</f>
        <v/>
      </c>
      <c r="D16" s="21">
        <f>SUMIFS('Day playlist'!$N$9:$N$308,'Day playlist'!$Q$9:$Q$308,$B16,'Day playlist'!$E$9:$E$308,"Promo")/'Day playlist'!$B$6/86400</f>
        <v/>
      </c>
      <c r="E16" s="21">
        <f>SUMIFS('Day playlist'!$N$9:$N$308,'Day playlist'!$Q$9:$Q$308,$B16,'Day playlist'!$E$9:$E$308,"Sponsorship")/'Day playlist'!$B$6/86400</f>
        <v/>
      </c>
      <c r="F16" s="21">
        <f>SUMIFS('Day playlist'!$N$9:$N$308,'Day playlist'!$Q$9:$Q$308,$B16,'Day playlist'!$E$9:$E$308,"Programme")/'Day playlist'!$B$6/86400</f>
        <v/>
      </c>
      <c r="G16" s="21">
        <f>SUMIFS('Day playlist'!$N$9:$N$308,'Day playlist'!$Q$9:$Q$308,$B16)/'Day playlist'!$B$6/86400</f>
        <v/>
      </c>
      <c r="H16" s="20">
        <f>IF(G16=0,"",IF(ROUND(C16*86400,0)-$B$3*60&gt;0,"Over by "&amp;INT((ROUND(C16*86400,0)-$B$3*60)/60)&amp;" min "&amp;TEXT(MOD(ROUND(C16*86400,0)-$B$3*60,60),"00")&amp;" s","OK"))</f>
        <v/>
      </c>
    </row>
    <row r="17">
      <c r="A17" s="20">
        <f>TEXT(B17,"00")&amp;":00 – "&amp;TEXT(MOD(B17+1,24),"00")&amp;":00"</f>
        <v/>
      </c>
      <c r="B17" s="20">
        <f>MOD(INT(ROUND('Day playlist'!$B$5*86400,0)/3600)+ROW()-6,24)</f>
        <v/>
      </c>
      <c r="C17" s="21">
        <f>SUMIFS('Day playlist'!$N$9:$N$308,'Day playlist'!$Q$9:$Q$308,$B17,'Day playlist'!$E$9:$E$308,"Commercial")/'Day playlist'!$B$6/86400</f>
        <v/>
      </c>
      <c r="D17" s="21">
        <f>SUMIFS('Day playlist'!$N$9:$N$308,'Day playlist'!$Q$9:$Q$308,$B17,'Day playlist'!$E$9:$E$308,"Promo")/'Day playlist'!$B$6/86400</f>
        <v/>
      </c>
      <c r="E17" s="21">
        <f>SUMIFS('Day playlist'!$N$9:$N$308,'Day playlist'!$Q$9:$Q$308,$B17,'Day playlist'!$E$9:$E$308,"Sponsorship")/'Day playlist'!$B$6/86400</f>
        <v/>
      </c>
      <c r="F17" s="21">
        <f>SUMIFS('Day playlist'!$N$9:$N$308,'Day playlist'!$Q$9:$Q$308,$B17,'Day playlist'!$E$9:$E$308,"Programme")/'Day playlist'!$B$6/86400</f>
        <v/>
      </c>
      <c r="G17" s="21">
        <f>SUMIFS('Day playlist'!$N$9:$N$308,'Day playlist'!$Q$9:$Q$308,$B17)/'Day playlist'!$B$6/86400</f>
        <v/>
      </c>
      <c r="H17" s="20">
        <f>IF(G17=0,"",IF(ROUND(C17*86400,0)-$B$3*60&gt;0,"Over by "&amp;INT((ROUND(C17*86400,0)-$B$3*60)/60)&amp;" min "&amp;TEXT(MOD(ROUND(C17*86400,0)-$B$3*60,60),"00")&amp;" s","OK"))</f>
        <v/>
      </c>
    </row>
    <row r="18">
      <c r="A18" s="20">
        <f>TEXT(B18,"00")&amp;":00 – "&amp;TEXT(MOD(B18+1,24),"00")&amp;":00"</f>
        <v/>
      </c>
      <c r="B18" s="20">
        <f>MOD(INT(ROUND('Day playlist'!$B$5*86400,0)/3600)+ROW()-6,24)</f>
        <v/>
      </c>
      <c r="C18" s="21">
        <f>SUMIFS('Day playlist'!$N$9:$N$308,'Day playlist'!$Q$9:$Q$308,$B18,'Day playlist'!$E$9:$E$308,"Commercial")/'Day playlist'!$B$6/86400</f>
        <v/>
      </c>
      <c r="D18" s="21">
        <f>SUMIFS('Day playlist'!$N$9:$N$308,'Day playlist'!$Q$9:$Q$308,$B18,'Day playlist'!$E$9:$E$308,"Promo")/'Day playlist'!$B$6/86400</f>
        <v/>
      </c>
      <c r="E18" s="21">
        <f>SUMIFS('Day playlist'!$N$9:$N$308,'Day playlist'!$Q$9:$Q$308,$B18,'Day playlist'!$E$9:$E$308,"Sponsorship")/'Day playlist'!$B$6/86400</f>
        <v/>
      </c>
      <c r="F18" s="21">
        <f>SUMIFS('Day playlist'!$N$9:$N$308,'Day playlist'!$Q$9:$Q$308,$B18,'Day playlist'!$E$9:$E$308,"Programme")/'Day playlist'!$B$6/86400</f>
        <v/>
      </c>
      <c r="G18" s="21">
        <f>SUMIFS('Day playlist'!$N$9:$N$308,'Day playlist'!$Q$9:$Q$308,$B18)/'Day playlist'!$B$6/86400</f>
        <v/>
      </c>
      <c r="H18" s="20">
        <f>IF(G18=0,"",IF(ROUND(C18*86400,0)-$B$3*60&gt;0,"Over by "&amp;INT((ROUND(C18*86400,0)-$B$3*60)/60)&amp;" min "&amp;TEXT(MOD(ROUND(C18*86400,0)-$B$3*60,60),"00")&amp;" s","OK"))</f>
        <v/>
      </c>
    </row>
    <row r="19">
      <c r="A19" s="20">
        <f>TEXT(B19,"00")&amp;":00 – "&amp;TEXT(MOD(B19+1,24),"00")&amp;":00"</f>
        <v/>
      </c>
      <c r="B19" s="20">
        <f>MOD(INT(ROUND('Day playlist'!$B$5*86400,0)/3600)+ROW()-6,24)</f>
        <v/>
      </c>
      <c r="C19" s="21">
        <f>SUMIFS('Day playlist'!$N$9:$N$308,'Day playlist'!$Q$9:$Q$308,$B19,'Day playlist'!$E$9:$E$308,"Commercial")/'Day playlist'!$B$6/86400</f>
        <v/>
      </c>
      <c r="D19" s="21">
        <f>SUMIFS('Day playlist'!$N$9:$N$308,'Day playlist'!$Q$9:$Q$308,$B19,'Day playlist'!$E$9:$E$308,"Promo")/'Day playlist'!$B$6/86400</f>
        <v/>
      </c>
      <c r="E19" s="21">
        <f>SUMIFS('Day playlist'!$N$9:$N$308,'Day playlist'!$Q$9:$Q$308,$B19,'Day playlist'!$E$9:$E$308,"Sponsorship")/'Day playlist'!$B$6/86400</f>
        <v/>
      </c>
      <c r="F19" s="21">
        <f>SUMIFS('Day playlist'!$N$9:$N$308,'Day playlist'!$Q$9:$Q$308,$B19,'Day playlist'!$E$9:$E$308,"Programme")/'Day playlist'!$B$6/86400</f>
        <v/>
      </c>
      <c r="G19" s="21">
        <f>SUMIFS('Day playlist'!$N$9:$N$308,'Day playlist'!$Q$9:$Q$308,$B19)/'Day playlist'!$B$6/86400</f>
        <v/>
      </c>
      <c r="H19" s="20">
        <f>IF(G19=0,"",IF(ROUND(C19*86400,0)-$B$3*60&gt;0,"Over by "&amp;INT((ROUND(C19*86400,0)-$B$3*60)/60)&amp;" min "&amp;TEXT(MOD(ROUND(C19*86400,0)-$B$3*60,60),"00")&amp;" s","OK"))</f>
        <v/>
      </c>
    </row>
    <row r="20">
      <c r="A20" s="20">
        <f>TEXT(B20,"00")&amp;":00 – "&amp;TEXT(MOD(B20+1,24),"00")&amp;":00"</f>
        <v/>
      </c>
      <c r="B20" s="20">
        <f>MOD(INT(ROUND('Day playlist'!$B$5*86400,0)/3600)+ROW()-6,24)</f>
        <v/>
      </c>
      <c r="C20" s="21">
        <f>SUMIFS('Day playlist'!$N$9:$N$308,'Day playlist'!$Q$9:$Q$308,$B20,'Day playlist'!$E$9:$E$308,"Commercial")/'Day playlist'!$B$6/86400</f>
        <v/>
      </c>
      <c r="D20" s="21">
        <f>SUMIFS('Day playlist'!$N$9:$N$308,'Day playlist'!$Q$9:$Q$308,$B20,'Day playlist'!$E$9:$E$308,"Promo")/'Day playlist'!$B$6/86400</f>
        <v/>
      </c>
      <c r="E20" s="21">
        <f>SUMIFS('Day playlist'!$N$9:$N$308,'Day playlist'!$Q$9:$Q$308,$B20,'Day playlist'!$E$9:$E$308,"Sponsorship")/'Day playlist'!$B$6/86400</f>
        <v/>
      </c>
      <c r="F20" s="21">
        <f>SUMIFS('Day playlist'!$N$9:$N$308,'Day playlist'!$Q$9:$Q$308,$B20,'Day playlist'!$E$9:$E$308,"Programme")/'Day playlist'!$B$6/86400</f>
        <v/>
      </c>
      <c r="G20" s="21">
        <f>SUMIFS('Day playlist'!$N$9:$N$308,'Day playlist'!$Q$9:$Q$308,$B20)/'Day playlist'!$B$6/86400</f>
        <v/>
      </c>
      <c r="H20" s="20">
        <f>IF(G20=0,"",IF(ROUND(C20*86400,0)-$B$3*60&gt;0,"Over by "&amp;INT((ROUND(C20*86400,0)-$B$3*60)/60)&amp;" min "&amp;TEXT(MOD(ROUND(C20*86400,0)-$B$3*60,60),"00")&amp;" s","OK"))</f>
        <v/>
      </c>
    </row>
    <row r="21">
      <c r="A21" s="20">
        <f>TEXT(B21,"00")&amp;":00 – "&amp;TEXT(MOD(B21+1,24),"00")&amp;":00"</f>
        <v/>
      </c>
      <c r="B21" s="20">
        <f>MOD(INT(ROUND('Day playlist'!$B$5*86400,0)/3600)+ROW()-6,24)</f>
        <v/>
      </c>
      <c r="C21" s="21">
        <f>SUMIFS('Day playlist'!$N$9:$N$308,'Day playlist'!$Q$9:$Q$308,$B21,'Day playlist'!$E$9:$E$308,"Commercial")/'Day playlist'!$B$6/86400</f>
        <v/>
      </c>
      <c r="D21" s="21">
        <f>SUMIFS('Day playlist'!$N$9:$N$308,'Day playlist'!$Q$9:$Q$308,$B21,'Day playlist'!$E$9:$E$308,"Promo")/'Day playlist'!$B$6/86400</f>
        <v/>
      </c>
      <c r="E21" s="21">
        <f>SUMIFS('Day playlist'!$N$9:$N$308,'Day playlist'!$Q$9:$Q$308,$B21,'Day playlist'!$E$9:$E$308,"Sponsorship")/'Day playlist'!$B$6/86400</f>
        <v/>
      </c>
      <c r="F21" s="21">
        <f>SUMIFS('Day playlist'!$N$9:$N$308,'Day playlist'!$Q$9:$Q$308,$B21,'Day playlist'!$E$9:$E$308,"Programme")/'Day playlist'!$B$6/86400</f>
        <v/>
      </c>
      <c r="G21" s="21">
        <f>SUMIFS('Day playlist'!$N$9:$N$308,'Day playlist'!$Q$9:$Q$308,$B21)/'Day playlist'!$B$6/86400</f>
        <v/>
      </c>
      <c r="H21" s="20">
        <f>IF(G21=0,"",IF(ROUND(C21*86400,0)-$B$3*60&gt;0,"Over by "&amp;INT((ROUND(C21*86400,0)-$B$3*60)/60)&amp;" min "&amp;TEXT(MOD(ROUND(C21*86400,0)-$B$3*60,60),"00")&amp;" s","OK"))</f>
        <v/>
      </c>
    </row>
    <row r="22">
      <c r="A22" s="20">
        <f>TEXT(B22,"00")&amp;":00 – "&amp;TEXT(MOD(B22+1,24),"00")&amp;":00"</f>
        <v/>
      </c>
      <c r="B22" s="20">
        <f>MOD(INT(ROUND('Day playlist'!$B$5*86400,0)/3600)+ROW()-6,24)</f>
        <v/>
      </c>
      <c r="C22" s="21">
        <f>SUMIFS('Day playlist'!$N$9:$N$308,'Day playlist'!$Q$9:$Q$308,$B22,'Day playlist'!$E$9:$E$308,"Commercial")/'Day playlist'!$B$6/86400</f>
        <v/>
      </c>
      <c r="D22" s="21">
        <f>SUMIFS('Day playlist'!$N$9:$N$308,'Day playlist'!$Q$9:$Q$308,$B22,'Day playlist'!$E$9:$E$308,"Promo")/'Day playlist'!$B$6/86400</f>
        <v/>
      </c>
      <c r="E22" s="21">
        <f>SUMIFS('Day playlist'!$N$9:$N$308,'Day playlist'!$Q$9:$Q$308,$B22,'Day playlist'!$E$9:$E$308,"Sponsorship")/'Day playlist'!$B$6/86400</f>
        <v/>
      </c>
      <c r="F22" s="21">
        <f>SUMIFS('Day playlist'!$N$9:$N$308,'Day playlist'!$Q$9:$Q$308,$B22,'Day playlist'!$E$9:$E$308,"Programme")/'Day playlist'!$B$6/86400</f>
        <v/>
      </c>
      <c r="G22" s="21">
        <f>SUMIFS('Day playlist'!$N$9:$N$308,'Day playlist'!$Q$9:$Q$308,$B22)/'Day playlist'!$B$6/86400</f>
        <v/>
      </c>
      <c r="H22" s="20">
        <f>IF(G22=0,"",IF(ROUND(C22*86400,0)-$B$3*60&gt;0,"Over by "&amp;INT((ROUND(C22*86400,0)-$B$3*60)/60)&amp;" min "&amp;TEXT(MOD(ROUND(C22*86400,0)-$B$3*60,60),"00")&amp;" s","OK"))</f>
        <v/>
      </c>
    </row>
    <row r="23">
      <c r="A23" s="20">
        <f>TEXT(B23,"00")&amp;":00 – "&amp;TEXT(MOD(B23+1,24),"00")&amp;":00"</f>
        <v/>
      </c>
      <c r="B23" s="20">
        <f>MOD(INT(ROUND('Day playlist'!$B$5*86400,0)/3600)+ROW()-6,24)</f>
        <v/>
      </c>
      <c r="C23" s="21">
        <f>SUMIFS('Day playlist'!$N$9:$N$308,'Day playlist'!$Q$9:$Q$308,$B23,'Day playlist'!$E$9:$E$308,"Commercial")/'Day playlist'!$B$6/86400</f>
        <v/>
      </c>
      <c r="D23" s="21">
        <f>SUMIFS('Day playlist'!$N$9:$N$308,'Day playlist'!$Q$9:$Q$308,$B23,'Day playlist'!$E$9:$E$308,"Promo")/'Day playlist'!$B$6/86400</f>
        <v/>
      </c>
      <c r="E23" s="21">
        <f>SUMIFS('Day playlist'!$N$9:$N$308,'Day playlist'!$Q$9:$Q$308,$B23,'Day playlist'!$E$9:$E$308,"Sponsorship")/'Day playlist'!$B$6/86400</f>
        <v/>
      </c>
      <c r="F23" s="21">
        <f>SUMIFS('Day playlist'!$N$9:$N$308,'Day playlist'!$Q$9:$Q$308,$B23,'Day playlist'!$E$9:$E$308,"Programme")/'Day playlist'!$B$6/86400</f>
        <v/>
      </c>
      <c r="G23" s="21">
        <f>SUMIFS('Day playlist'!$N$9:$N$308,'Day playlist'!$Q$9:$Q$308,$B23)/'Day playlist'!$B$6/86400</f>
        <v/>
      </c>
      <c r="H23" s="20">
        <f>IF(G23=0,"",IF(ROUND(C23*86400,0)-$B$3*60&gt;0,"Over by "&amp;INT((ROUND(C23*86400,0)-$B$3*60)/60)&amp;" min "&amp;TEXT(MOD(ROUND(C23*86400,0)-$B$3*60,60),"00")&amp;" s","OK"))</f>
        <v/>
      </c>
    </row>
    <row r="24">
      <c r="A24" s="20">
        <f>TEXT(B24,"00")&amp;":00 – "&amp;TEXT(MOD(B24+1,24),"00")&amp;":00"</f>
        <v/>
      </c>
      <c r="B24" s="20">
        <f>MOD(INT(ROUND('Day playlist'!$B$5*86400,0)/3600)+ROW()-6,24)</f>
        <v/>
      </c>
      <c r="C24" s="21">
        <f>SUMIFS('Day playlist'!$N$9:$N$308,'Day playlist'!$Q$9:$Q$308,$B24,'Day playlist'!$E$9:$E$308,"Commercial")/'Day playlist'!$B$6/86400</f>
        <v/>
      </c>
      <c r="D24" s="21">
        <f>SUMIFS('Day playlist'!$N$9:$N$308,'Day playlist'!$Q$9:$Q$308,$B24,'Day playlist'!$E$9:$E$308,"Promo")/'Day playlist'!$B$6/86400</f>
        <v/>
      </c>
      <c r="E24" s="21">
        <f>SUMIFS('Day playlist'!$N$9:$N$308,'Day playlist'!$Q$9:$Q$308,$B24,'Day playlist'!$E$9:$E$308,"Sponsorship")/'Day playlist'!$B$6/86400</f>
        <v/>
      </c>
      <c r="F24" s="21">
        <f>SUMIFS('Day playlist'!$N$9:$N$308,'Day playlist'!$Q$9:$Q$308,$B24,'Day playlist'!$E$9:$E$308,"Programme")/'Day playlist'!$B$6/86400</f>
        <v/>
      </c>
      <c r="G24" s="21">
        <f>SUMIFS('Day playlist'!$N$9:$N$308,'Day playlist'!$Q$9:$Q$308,$B24)/'Day playlist'!$B$6/86400</f>
        <v/>
      </c>
      <c r="H24" s="20">
        <f>IF(G24=0,"",IF(ROUND(C24*86400,0)-$B$3*60&gt;0,"Over by "&amp;INT((ROUND(C24*86400,0)-$B$3*60)/60)&amp;" min "&amp;TEXT(MOD(ROUND(C24*86400,0)-$B$3*60,60),"00")&amp;" s","OK"))</f>
        <v/>
      </c>
    </row>
    <row r="25">
      <c r="A25" s="20">
        <f>TEXT(B25,"00")&amp;":00 – "&amp;TEXT(MOD(B25+1,24),"00")&amp;":00"</f>
        <v/>
      </c>
      <c r="B25" s="20">
        <f>MOD(INT(ROUND('Day playlist'!$B$5*86400,0)/3600)+ROW()-6,24)</f>
        <v/>
      </c>
      <c r="C25" s="21">
        <f>SUMIFS('Day playlist'!$N$9:$N$308,'Day playlist'!$Q$9:$Q$308,$B25,'Day playlist'!$E$9:$E$308,"Commercial")/'Day playlist'!$B$6/86400</f>
        <v/>
      </c>
      <c r="D25" s="21">
        <f>SUMIFS('Day playlist'!$N$9:$N$308,'Day playlist'!$Q$9:$Q$308,$B25,'Day playlist'!$E$9:$E$308,"Promo")/'Day playlist'!$B$6/86400</f>
        <v/>
      </c>
      <c r="E25" s="21">
        <f>SUMIFS('Day playlist'!$N$9:$N$308,'Day playlist'!$Q$9:$Q$308,$B25,'Day playlist'!$E$9:$E$308,"Sponsorship")/'Day playlist'!$B$6/86400</f>
        <v/>
      </c>
      <c r="F25" s="21">
        <f>SUMIFS('Day playlist'!$N$9:$N$308,'Day playlist'!$Q$9:$Q$308,$B25,'Day playlist'!$E$9:$E$308,"Programme")/'Day playlist'!$B$6/86400</f>
        <v/>
      </c>
      <c r="G25" s="21">
        <f>SUMIFS('Day playlist'!$N$9:$N$308,'Day playlist'!$Q$9:$Q$308,$B25)/'Day playlist'!$B$6/86400</f>
        <v/>
      </c>
      <c r="H25" s="20">
        <f>IF(G25=0,"",IF(ROUND(C25*86400,0)-$B$3*60&gt;0,"Over by "&amp;INT((ROUND(C25*86400,0)-$B$3*60)/60)&amp;" min "&amp;TEXT(MOD(ROUND(C25*86400,0)-$B$3*60,60),"00")&amp;" s","OK"))</f>
        <v/>
      </c>
    </row>
    <row r="26">
      <c r="A26" s="20">
        <f>TEXT(B26,"00")&amp;":00 – "&amp;TEXT(MOD(B26+1,24),"00")&amp;":00"</f>
        <v/>
      </c>
      <c r="B26" s="20">
        <f>MOD(INT(ROUND('Day playlist'!$B$5*86400,0)/3600)+ROW()-6,24)</f>
        <v/>
      </c>
      <c r="C26" s="21">
        <f>SUMIFS('Day playlist'!$N$9:$N$308,'Day playlist'!$Q$9:$Q$308,$B26,'Day playlist'!$E$9:$E$308,"Commercial")/'Day playlist'!$B$6/86400</f>
        <v/>
      </c>
      <c r="D26" s="21">
        <f>SUMIFS('Day playlist'!$N$9:$N$308,'Day playlist'!$Q$9:$Q$308,$B26,'Day playlist'!$E$9:$E$308,"Promo")/'Day playlist'!$B$6/86400</f>
        <v/>
      </c>
      <c r="E26" s="21">
        <f>SUMIFS('Day playlist'!$N$9:$N$308,'Day playlist'!$Q$9:$Q$308,$B26,'Day playlist'!$E$9:$E$308,"Sponsorship")/'Day playlist'!$B$6/86400</f>
        <v/>
      </c>
      <c r="F26" s="21">
        <f>SUMIFS('Day playlist'!$N$9:$N$308,'Day playlist'!$Q$9:$Q$308,$B26,'Day playlist'!$E$9:$E$308,"Programme")/'Day playlist'!$B$6/86400</f>
        <v/>
      </c>
      <c r="G26" s="21">
        <f>SUMIFS('Day playlist'!$N$9:$N$308,'Day playlist'!$Q$9:$Q$308,$B26)/'Day playlist'!$B$6/86400</f>
        <v/>
      </c>
      <c r="H26" s="20">
        <f>IF(G26=0,"",IF(ROUND(C26*86400,0)-$B$3*60&gt;0,"Over by "&amp;INT((ROUND(C26*86400,0)-$B$3*60)/60)&amp;" min "&amp;TEXT(MOD(ROUND(C26*86400,0)-$B$3*60,60),"00")&amp;" s","OK"))</f>
        <v/>
      </c>
    </row>
    <row r="27">
      <c r="A27" s="20">
        <f>TEXT(B27,"00")&amp;":00 – "&amp;TEXT(MOD(B27+1,24),"00")&amp;":00"</f>
        <v/>
      </c>
      <c r="B27" s="20">
        <f>MOD(INT(ROUND('Day playlist'!$B$5*86400,0)/3600)+ROW()-6,24)</f>
        <v/>
      </c>
      <c r="C27" s="21">
        <f>SUMIFS('Day playlist'!$N$9:$N$308,'Day playlist'!$Q$9:$Q$308,$B27,'Day playlist'!$E$9:$E$308,"Commercial")/'Day playlist'!$B$6/86400</f>
        <v/>
      </c>
      <c r="D27" s="21">
        <f>SUMIFS('Day playlist'!$N$9:$N$308,'Day playlist'!$Q$9:$Q$308,$B27,'Day playlist'!$E$9:$E$308,"Promo")/'Day playlist'!$B$6/86400</f>
        <v/>
      </c>
      <c r="E27" s="21">
        <f>SUMIFS('Day playlist'!$N$9:$N$308,'Day playlist'!$Q$9:$Q$308,$B27,'Day playlist'!$E$9:$E$308,"Sponsorship")/'Day playlist'!$B$6/86400</f>
        <v/>
      </c>
      <c r="F27" s="21">
        <f>SUMIFS('Day playlist'!$N$9:$N$308,'Day playlist'!$Q$9:$Q$308,$B27,'Day playlist'!$E$9:$E$308,"Programme")/'Day playlist'!$B$6/86400</f>
        <v/>
      </c>
      <c r="G27" s="21">
        <f>SUMIFS('Day playlist'!$N$9:$N$308,'Day playlist'!$Q$9:$Q$308,$B27)/'Day playlist'!$B$6/86400</f>
        <v/>
      </c>
      <c r="H27" s="20">
        <f>IF(G27=0,"",IF(ROUND(C27*86400,0)-$B$3*60&gt;0,"Over by "&amp;INT((ROUND(C27*86400,0)-$B$3*60)/60)&amp;" min "&amp;TEXT(MOD(ROUND(C27*86400,0)-$B$3*60,60),"00")&amp;" s","OK"))</f>
        <v/>
      </c>
    </row>
    <row r="28">
      <c r="A28" s="20">
        <f>TEXT(B28,"00")&amp;":00 – "&amp;TEXT(MOD(B28+1,24),"00")&amp;":00"</f>
        <v/>
      </c>
      <c r="B28" s="20">
        <f>MOD(INT(ROUND('Day playlist'!$B$5*86400,0)/3600)+ROW()-6,24)</f>
        <v/>
      </c>
      <c r="C28" s="21">
        <f>SUMIFS('Day playlist'!$N$9:$N$308,'Day playlist'!$Q$9:$Q$308,$B28,'Day playlist'!$E$9:$E$308,"Commercial")/'Day playlist'!$B$6/86400</f>
        <v/>
      </c>
      <c r="D28" s="21">
        <f>SUMIFS('Day playlist'!$N$9:$N$308,'Day playlist'!$Q$9:$Q$308,$B28,'Day playlist'!$E$9:$E$308,"Promo")/'Day playlist'!$B$6/86400</f>
        <v/>
      </c>
      <c r="E28" s="21">
        <f>SUMIFS('Day playlist'!$N$9:$N$308,'Day playlist'!$Q$9:$Q$308,$B28,'Day playlist'!$E$9:$E$308,"Sponsorship")/'Day playlist'!$B$6/86400</f>
        <v/>
      </c>
      <c r="F28" s="21">
        <f>SUMIFS('Day playlist'!$N$9:$N$308,'Day playlist'!$Q$9:$Q$308,$B28,'Day playlist'!$E$9:$E$308,"Programme")/'Day playlist'!$B$6/86400</f>
        <v/>
      </c>
      <c r="G28" s="21">
        <f>SUMIFS('Day playlist'!$N$9:$N$308,'Day playlist'!$Q$9:$Q$308,$B28)/'Day playlist'!$B$6/86400</f>
        <v/>
      </c>
      <c r="H28" s="20">
        <f>IF(G28=0,"",IF(ROUND(C28*86400,0)-$B$3*60&gt;0,"Over by "&amp;INT((ROUND(C28*86400,0)-$B$3*60)/60)&amp;" min "&amp;TEXT(MOD(ROUND(C28*86400,0)-$B$3*60,60),"00")&amp;" s","OK"))</f>
        <v/>
      </c>
    </row>
    <row r="29">
      <c r="A29" s="20">
        <f>TEXT(B29,"00")&amp;":00 – "&amp;TEXT(MOD(B29+1,24),"00")&amp;":00"</f>
        <v/>
      </c>
      <c r="B29" s="20">
        <f>MOD(INT(ROUND('Day playlist'!$B$5*86400,0)/3600)+ROW()-6,24)</f>
        <v/>
      </c>
      <c r="C29" s="21">
        <f>SUMIFS('Day playlist'!$N$9:$N$308,'Day playlist'!$Q$9:$Q$308,$B29,'Day playlist'!$E$9:$E$308,"Commercial")/'Day playlist'!$B$6/86400</f>
        <v/>
      </c>
      <c r="D29" s="21">
        <f>SUMIFS('Day playlist'!$N$9:$N$308,'Day playlist'!$Q$9:$Q$308,$B29,'Day playlist'!$E$9:$E$308,"Promo")/'Day playlist'!$B$6/86400</f>
        <v/>
      </c>
      <c r="E29" s="21">
        <f>SUMIFS('Day playlist'!$N$9:$N$308,'Day playlist'!$Q$9:$Q$308,$B29,'Day playlist'!$E$9:$E$308,"Sponsorship")/'Day playlist'!$B$6/86400</f>
        <v/>
      </c>
      <c r="F29" s="21">
        <f>SUMIFS('Day playlist'!$N$9:$N$308,'Day playlist'!$Q$9:$Q$308,$B29,'Day playlist'!$E$9:$E$308,"Programme")/'Day playlist'!$B$6/86400</f>
        <v/>
      </c>
      <c r="G29" s="21">
        <f>SUMIFS('Day playlist'!$N$9:$N$308,'Day playlist'!$Q$9:$Q$308,$B29)/'Day playlist'!$B$6/86400</f>
        <v/>
      </c>
      <c r="H29" s="20">
        <f>IF(G29=0,"",IF(ROUND(C29*86400,0)-$B$3*60&gt;0,"Over by "&amp;INT((ROUND(C29*86400,0)-$B$3*60)/60)&amp;" min "&amp;TEXT(MOD(ROUND(C29*86400,0)-$B$3*60,60),"00")&amp;" s","OK"))</f>
        <v/>
      </c>
    </row>
    <row r="30">
      <c r="A30" s="8" t="inlineStr">
        <is>
          <t>Whole day</t>
        </is>
      </c>
      <c r="C30" s="22">
        <f>SUM(C6:C29)</f>
        <v/>
      </c>
      <c r="D30" s="22">
        <f>SUM(D6:D29)</f>
        <v/>
      </c>
      <c r="E30" s="22">
        <f>SUM(E6:E29)</f>
        <v/>
      </c>
      <c r="F30" s="22">
        <f>SUM(F6:F29)</f>
        <v/>
      </c>
      <c r="G30" s="22">
        <f>SUM(G6:G29)</f>
        <v/>
      </c>
    </row>
  </sheetData>
  <conditionalFormatting sqref="H6:H29">
    <cfRule type="expression" priority="1" dxfId="2">
      <formula>LEFT(H6,4)="Over"</formula>
    </cfRule>
    <cfRule type="expression" priority="2" dxfId="1">
      <formula>H6="OK"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6" t="inlineStr">
        <is>
          <t>Week grid</t>
        </is>
      </c>
    </row>
    <row r="2">
      <c r="A2" s="7" t="inlineStr">
        <is>
          <t>Half-hour slots from the day start on the Day playlist sheet. Titles that start with News, Kids, Series, Movie, Sport, Music or Magazine get a colour.</t>
        </is>
      </c>
    </row>
    <row r="4" ht="30" customHeight="1">
      <c r="A4" s="14" t="inlineStr">
        <is>
          <t>Time</t>
        </is>
      </c>
      <c r="B4" s="14" t="inlineStr">
        <is>
          <t>Mon</t>
        </is>
      </c>
      <c r="C4" s="14" t="inlineStr">
        <is>
          <t>Tue</t>
        </is>
      </c>
      <c r="D4" s="14" t="inlineStr">
        <is>
          <t>Wed</t>
        </is>
      </c>
      <c r="E4" s="14" t="inlineStr">
        <is>
          <t>Thu</t>
        </is>
      </c>
      <c r="F4" s="14" t="inlineStr">
        <is>
          <t>Fri</t>
        </is>
      </c>
      <c r="G4" s="14" t="inlineStr">
        <is>
          <t>Sat</t>
        </is>
      </c>
      <c r="H4" s="14" t="inlineStr">
        <is>
          <t>Sun</t>
        </is>
      </c>
    </row>
    <row r="5">
      <c r="A5" s="23">
        <f>TEXT(MOD('Day playlist'!$B$5+(ROW()-5)/48,1),"hh:mm")</f>
        <v/>
      </c>
      <c r="B5" s="20" t="inlineStr">
        <is>
          <t>News: Morning News</t>
        </is>
      </c>
      <c r="C5" s="20" t="inlineStr">
        <is>
          <t>News: Morning News</t>
        </is>
      </c>
      <c r="D5" s="20" t="inlineStr">
        <is>
          <t>News: Morning News</t>
        </is>
      </c>
      <c r="E5" s="20" t="inlineStr">
        <is>
          <t>News: Morning News</t>
        </is>
      </c>
      <c r="F5" s="20" t="inlineStr">
        <is>
          <t>News: Morning News</t>
        </is>
      </c>
      <c r="G5" s="20" t="inlineStr">
        <is>
          <t>Kids: Weekend Cartoons</t>
        </is>
      </c>
      <c r="H5" s="20" t="inlineStr">
        <is>
          <t>Kids: Weekend Cartoons</t>
        </is>
      </c>
    </row>
    <row r="6">
      <c r="A6" s="23">
        <f>TEXT(MOD('Day playlist'!$B$5+(ROW()-5)/48,1),"hh:mm")</f>
        <v/>
      </c>
      <c r="B6" s="20" t="inlineStr">
        <is>
          <t>News: Morning News</t>
        </is>
      </c>
      <c r="C6" s="20" t="inlineStr">
        <is>
          <t>News: Morning News</t>
        </is>
      </c>
      <c r="D6" s="20" t="inlineStr">
        <is>
          <t>News: Morning News</t>
        </is>
      </c>
      <c r="E6" s="20" t="inlineStr">
        <is>
          <t>News: Morning News</t>
        </is>
      </c>
      <c r="F6" s="20" t="inlineStr">
        <is>
          <t>News: Morning News</t>
        </is>
      </c>
      <c r="G6" s="20" t="inlineStr">
        <is>
          <t>Kids: Weekend Cartoons</t>
        </is>
      </c>
      <c r="H6" s="20" t="inlineStr">
        <is>
          <t>Kids: Weekend Cartoons</t>
        </is>
      </c>
    </row>
    <row r="7">
      <c r="A7" s="23">
        <f>TEXT(MOD('Day playlist'!$B$5+(ROW()-5)/48,1),"hh:mm")</f>
        <v/>
      </c>
      <c r="B7" s="20" t="inlineStr">
        <is>
          <t>News: Morning News</t>
        </is>
      </c>
      <c r="C7" s="20" t="inlineStr">
        <is>
          <t>News: Morning News</t>
        </is>
      </c>
      <c r="D7" s="20" t="inlineStr">
        <is>
          <t>News: Morning News</t>
        </is>
      </c>
      <c r="E7" s="20" t="inlineStr">
        <is>
          <t>News: Morning News</t>
        </is>
      </c>
      <c r="F7" s="20" t="inlineStr">
        <is>
          <t>News: Morning News</t>
        </is>
      </c>
      <c r="G7" s="20" t="inlineStr">
        <is>
          <t>Kids: Weekend Cartoons</t>
        </is>
      </c>
      <c r="H7" s="20" t="inlineStr">
        <is>
          <t>Kids: Weekend Cartoons</t>
        </is>
      </c>
    </row>
    <row r="8">
      <c r="A8" s="23">
        <f>TEXT(MOD('Day playlist'!$B$5+(ROW()-5)/48,1),"hh:mm")</f>
        <v/>
      </c>
      <c r="B8" s="20" t="inlineStr">
        <is>
          <t>News: Morning News</t>
        </is>
      </c>
      <c r="C8" s="20" t="inlineStr">
        <is>
          <t>News: Morning News</t>
        </is>
      </c>
      <c r="D8" s="20" t="inlineStr">
        <is>
          <t>News: Morning News</t>
        </is>
      </c>
      <c r="E8" s="20" t="inlineStr">
        <is>
          <t>News: Morning News</t>
        </is>
      </c>
      <c r="F8" s="20" t="inlineStr">
        <is>
          <t>News: Morning News</t>
        </is>
      </c>
      <c r="G8" s="20" t="inlineStr">
        <is>
          <t>Kids: Weekend Cartoons</t>
        </is>
      </c>
      <c r="H8" s="20" t="inlineStr">
        <is>
          <t>Kids: Weekend Cartoons</t>
        </is>
      </c>
    </row>
    <row r="9">
      <c r="A9" s="23">
        <f>TEXT(MOD('Day playlist'!$B$5+(ROW()-5)/48,1),"hh:mm")</f>
        <v/>
      </c>
      <c r="B9" s="20" t="inlineStr">
        <is>
          <t>News: Morning News</t>
        </is>
      </c>
      <c r="C9" s="20" t="inlineStr">
        <is>
          <t>News: Morning News</t>
        </is>
      </c>
      <c r="D9" s="20" t="inlineStr">
        <is>
          <t>News: Morning News</t>
        </is>
      </c>
      <c r="E9" s="20" t="inlineStr">
        <is>
          <t>News: Morning News</t>
        </is>
      </c>
      <c r="F9" s="20" t="inlineStr">
        <is>
          <t>News: Morning News</t>
        </is>
      </c>
      <c r="G9" s="20" t="inlineStr">
        <is>
          <t>Kids: Weekend Cartoons</t>
        </is>
      </c>
      <c r="H9" s="20" t="inlineStr">
        <is>
          <t>Kids: Weekend Cartoons</t>
        </is>
      </c>
    </row>
    <row r="10">
      <c r="A10" s="23">
        <f>TEXT(MOD('Day playlist'!$B$5+(ROW()-5)/48,1),"hh:mm")</f>
        <v/>
      </c>
      <c r="B10" s="20" t="inlineStr">
        <is>
          <t>News: Morning News</t>
        </is>
      </c>
      <c r="C10" s="20" t="inlineStr">
        <is>
          <t>News: Morning News</t>
        </is>
      </c>
      <c r="D10" s="20" t="inlineStr">
        <is>
          <t>News: Morning News</t>
        </is>
      </c>
      <c r="E10" s="20" t="inlineStr">
        <is>
          <t>News: Morning News</t>
        </is>
      </c>
      <c r="F10" s="20" t="inlineStr">
        <is>
          <t>News: Morning News</t>
        </is>
      </c>
      <c r="G10" s="20" t="inlineStr">
        <is>
          <t>Kids: Weekend Cartoons</t>
        </is>
      </c>
      <c r="H10" s="20" t="inlineStr">
        <is>
          <t>Kids: Weekend Cartoons</t>
        </is>
      </c>
    </row>
    <row r="11">
      <c r="A11" s="23">
        <f>TEXT(MOD('Day playlist'!$B$5+(ROW()-5)/48,1),"hh:mm")</f>
        <v/>
      </c>
      <c r="B11" s="20" t="inlineStr">
        <is>
          <t>Kids: Cartoons</t>
        </is>
      </c>
      <c r="C11" s="20" t="inlineStr">
        <is>
          <t>Kids: Cartoons</t>
        </is>
      </c>
      <c r="D11" s="20" t="inlineStr">
        <is>
          <t>Kids: Cartoons</t>
        </is>
      </c>
      <c r="E11" s="20" t="inlineStr">
        <is>
          <t>Kids: Cartoons</t>
        </is>
      </c>
      <c r="F11" s="20" t="inlineStr">
        <is>
          <t>Kids: Cartoons</t>
        </is>
      </c>
      <c r="G11" s="20" t="inlineStr">
        <is>
          <t>Kids: Weekend Cartoons</t>
        </is>
      </c>
      <c r="H11" s="20" t="inlineStr">
        <is>
          <t>Kids: Weekend Cartoons</t>
        </is>
      </c>
    </row>
    <row r="12">
      <c r="A12" s="23">
        <f>TEXT(MOD('Day playlist'!$B$5+(ROW()-5)/48,1),"hh:mm")</f>
        <v/>
      </c>
      <c r="B12" s="20" t="inlineStr">
        <is>
          <t>Kids: Cartoons</t>
        </is>
      </c>
      <c r="C12" s="20" t="inlineStr">
        <is>
          <t>Kids: Cartoons</t>
        </is>
      </c>
      <c r="D12" s="20" t="inlineStr">
        <is>
          <t>Kids: Cartoons</t>
        </is>
      </c>
      <c r="E12" s="20" t="inlineStr">
        <is>
          <t>Kids: Cartoons</t>
        </is>
      </c>
      <c r="F12" s="20" t="inlineStr">
        <is>
          <t>Kids: Cartoons</t>
        </is>
      </c>
      <c r="G12" s="20" t="inlineStr">
        <is>
          <t>Kids: Weekend Cartoons</t>
        </is>
      </c>
      <c r="H12" s="20" t="inlineStr">
        <is>
          <t>Kids: Weekend Cartoons</t>
        </is>
      </c>
    </row>
    <row r="13">
      <c r="A13" s="23">
        <f>TEXT(MOD('Day playlist'!$B$5+(ROW()-5)/48,1),"hh:mm")</f>
        <v/>
      </c>
      <c r="B13" s="20" t="inlineStr">
        <is>
          <t>Kids: Cartoons</t>
        </is>
      </c>
      <c r="C13" s="20" t="inlineStr">
        <is>
          <t>Kids: Cartoons</t>
        </is>
      </c>
      <c r="D13" s="20" t="inlineStr">
        <is>
          <t>Kids: Cartoons</t>
        </is>
      </c>
      <c r="E13" s="20" t="inlineStr">
        <is>
          <t>Kids: Cartoons</t>
        </is>
      </c>
      <c r="F13" s="20" t="inlineStr">
        <is>
          <t>Kids: Cartoons</t>
        </is>
      </c>
      <c r="G13" s="20" t="inlineStr">
        <is>
          <t>Sport: Live Match</t>
        </is>
      </c>
      <c r="H13" s="20" t="inlineStr">
        <is>
          <t>Sport: Live Match</t>
        </is>
      </c>
    </row>
    <row r="14">
      <c r="A14" s="23">
        <f>TEXT(MOD('Day playlist'!$B$5+(ROW()-5)/48,1),"hh:mm")</f>
        <v/>
      </c>
      <c r="B14" s="20" t="inlineStr">
        <is>
          <t>Kids: Cartoons</t>
        </is>
      </c>
      <c r="C14" s="20" t="inlineStr">
        <is>
          <t>Kids: Cartoons</t>
        </is>
      </c>
      <c r="D14" s="20" t="inlineStr">
        <is>
          <t>Kids: Cartoons</t>
        </is>
      </c>
      <c r="E14" s="20" t="inlineStr">
        <is>
          <t>Kids: Cartoons</t>
        </is>
      </c>
      <c r="F14" s="20" t="inlineStr">
        <is>
          <t>Kids: Cartoons</t>
        </is>
      </c>
      <c r="G14" s="20" t="inlineStr">
        <is>
          <t>Sport: Live Match</t>
        </is>
      </c>
      <c r="H14" s="20" t="inlineStr">
        <is>
          <t>Sport: Live Match</t>
        </is>
      </c>
    </row>
    <row r="15">
      <c r="A15" s="23">
        <f>TEXT(MOD('Day playlist'!$B$5+(ROW()-5)/48,1),"hh:mm")</f>
        <v/>
      </c>
      <c r="B15" s="20" t="inlineStr">
        <is>
          <t>Series: Daytime Drama</t>
        </is>
      </c>
      <c r="C15" s="20" t="inlineStr">
        <is>
          <t>Series: Daytime Drama</t>
        </is>
      </c>
      <c r="D15" s="20" t="inlineStr">
        <is>
          <t>Series: Daytime Drama</t>
        </is>
      </c>
      <c r="E15" s="20" t="inlineStr">
        <is>
          <t>Series: Daytime Drama</t>
        </is>
      </c>
      <c r="F15" s="20" t="inlineStr">
        <is>
          <t>Series: Daytime Drama</t>
        </is>
      </c>
      <c r="G15" s="20" t="inlineStr">
        <is>
          <t>Sport: Live Match</t>
        </is>
      </c>
      <c r="H15" s="20" t="inlineStr">
        <is>
          <t>Sport: Live Match</t>
        </is>
      </c>
    </row>
    <row r="16">
      <c r="A16" s="23">
        <f>TEXT(MOD('Day playlist'!$B$5+(ROW()-5)/48,1),"hh:mm")</f>
        <v/>
      </c>
      <c r="B16" s="20" t="inlineStr">
        <is>
          <t>Series: Daytime Drama</t>
        </is>
      </c>
      <c r="C16" s="20" t="inlineStr">
        <is>
          <t>Series: Daytime Drama</t>
        </is>
      </c>
      <c r="D16" s="20" t="inlineStr">
        <is>
          <t>Series: Daytime Drama</t>
        </is>
      </c>
      <c r="E16" s="20" t="inlineStr">
        <is>
          <t>Series: Daytime Drama</t>
        </is>
      </c>
      <c r="F16" s="20" t="inlineStr">
        <is>
          <t>Series: Daytime Drama</t>
        </is>
      </c>
      <c r="G16" s="20" t="inlineStr">
        <is>
          <t>Sport: Live Match</t>
        </is>
      </c>
      <c r="H16" s="20" t="inlineStr">
        <is>
          <t>Sport: Live Match</t>
        </is>
      </c>
    </row>
    <row r="17">
      <c r="A17" s="23">
        <f>TEXT(MOD('Day playlist'!$B$5+(ROW()-5)/48,1),"hh:mm")</f>
        <v/>
      </c>
      <c r="B17" s="20" t="inlineStr">
        <is>
          <t>News: Midday News</t>
        </is>
      </c>
      <c r="C17" s="20" t="inlineStr">
        <is>
          <t>News: Midday News</t>
        </is>
      </c>
      <c r="D17" s="20" t="inlineStr">
        <is>
          <t>News: Midday News</t>
        </is>
      </c>
      <c r="E17" s="20" t="inlineStr">
        <is>
          <t>News: Midday News</t>
        </is>
      </c>
      <c r="F17" s="20" t="inlineStr">
        <is>
          <t>News: Midday News</t>
        </is>
      </c>
      <c r="G17" s="20" t="inlineStr">
        <is>
          <t>Sport: Live Match</t>
        </is>
      </c>
      <c r="H17" s="20" t="inlineStr">
        <is>
          <t>Sport: Live Match</t>
        </is>
      </c>
    </row>
    <row r="18">
      <c r="A18" s="23">
        <f>TEXT(MOD('Day playlist'!$B$5+(ROW()-5)/48,1),"hh:mm")</f>
        <v/>
      </c>
      <c r="B18" s="20" t="inlineStr">
        <is>
          <t>Series: Daytime Drama</t>
        </is>
      </c>
      <c r="C18" s="20" t="inlineStr">
        <is>
          <t>Series: Daytime Drama</t>
        </is>
      </c>
      <c r="D18" s="20" t="inlineStr">
        <is>
          <t>Series: Daytime Drama</t>
        </is>
      </c>
      <c r="E18" s="20" t="inlineStr">
        <is>
          <t>Series: Daytime Drama</t>
        </is>
      </c>
      <c r="F18" s="20" t="inlineStr">
        <is>
          <t>Series: Daytime Drama</t>
        </is>
      </c>
      <c r="G18" s="20" t="inlineStr">
        <is>
          <t>Sport: Live Match</t>
        </is>
      </c>
      <c r="H18" s="20" t="inlineStr">
        <is>
          <t>Sport: Live Match</t>
        </is>
      </c>
    </row>
    <row r="19">
      <c r="A19" s="23">
        <f>TEXT(MOD('Day playlist'!$B$5+(ROW()-5)/48,1),"hh:mm")</f>
        <v/>
      </c>
      <c r="B19" s="20" t="inlineStr">
        <is>
          <t>Series: Daytime Drama</t>
        </is>
      </c>
      <c r="C19" s="20" t="inlineStr">
        <is>
          <t>Series: Daytime Drama</t>
        </is>
      </c>
      <c r="D19" s="20" t="inlineStr">
        <is>
          <t>Series: Daytime Drama</t>
        </is>
      </c>
      <c r="E19" s="20" t="inlineStr">
        <is>
          <t>Series: Daytime Drama</t>
        </is>
      </c>
      <c r="F19" s="20" t="inlineStr">
        <is>
          <t>Series: Daytime Drama</t>
        </is>
      </c>
      <c r="G19" s="20" t="inlineStr">
        <is>
          <t>News: Midday News</t>
        </is>
      </c>
      <c r="H19" s="20" t="inlineStr">
        <is>
          <t>News: Midday News</t>
        </is>
      </c>
    </row>
    <row r="20">
      <c r="A20" s="23">
        <f>TEXT(MOD('Day playlist'!$B$5+(ROW()-5)/48,1),"hh:mm")</f>
        <v/>
      </c>
      <c r="B20" s="20" t="inlineStr">
        <is>
          <t>Series: Daytime Drama</t>
        </is>
      </c>
      <c r="C20" s="20" t="inlineStr">
        <is>
          <t>Series: Daytime Drama</t>
        </is>
      </c>
      <c r="D20" s="20" t="inlineStr">
        <is>
          <t>Series: Daytime Drama</t>
        </is>
      </c>
      <c r="E20" s="20" t="inlineStr">
        <is>
          <t>Series: Daytime Drama</t>
        </is>
      </c>
      <c r="F20" s="20" t="inlineStr">
        <is>
          <t>Series: Daytime Drama</t>
        </is>
      </c>
      <c r="G20" s="20" t="inlineStr">
        <is>
          <t>Movie: Family Movie</t>
        </is>
      </c>
      <c r="H20" s="20" t="inlineStr">
        <is>
          <t>Movie: Family Movie</t>
        </is>
      </c>
    </row>
    <row r="21">
      <c r="A21" s="23">
        <f>TEXT(MOD('Day playlist'!$B$5+(ROW()-5)/48,1),"hh:mm")</f>
        <v/>
      </c>
      <c r="B21" s="20" t="inlineStr">
        <is>
          <t>Movie: Afternoon Movie</t>
        </is>
      </c>
      <c r="C21" s="20" t="inlineStr">
        <is>
          <t>Movie: Afternoon Movie</t>
        </is>
      </c>
      <c r="D21" s="20" t="inlineStr">
        <is>
          <t>Movie: Afternoon Movie</t>
        </is>
      </c>
      <c r="E21" s="20" t="inlineStr">
        <is>
          <t>Movie: Afternoon Movie</t>
        </is>
      </c>
      <c r="F21" s="20" t="inlineStr">
        <is>
          <t>Movie: Afternoon Movie</t>
        </is>
      </c>
      <c r="G21" s="20" t="inlineStr">
        <is>
          <t>Movie: Family Movie</t>
        </is>
      </c>
      <c r="H21" s="20" t="inlineStr">
        <is>
          <t>Movie: Family Movie</t>
        </is>
      </c>
    </row>
    <row r="22">
      <c r="A22" s="23">
        <f>TEXT(MOD('Day playlist'!$B$5+(ROW()-5)/48,1),"hh:mm")</f>
        <v/>
      </c>
      <c r="B22" s="20" t="inlineStr">
        <is>
          <t>Movie: Afternoon Movie</t>
        </is>
      </c>
      <c r="C22" s="20" t="inlineStr">
        <is>
          <t>Movie: Afternoon Movie</t>
        </is>
      </c>
      <c r="D22" s="20" t="inlineStr">
        <is>
          <t>Movie: Afternoon Movie</t>
        </is>
      </c>
      <c r="E22" s="20" t="inlineStr">
        <is>
          <t>Movie: Afternoon Movie</t>
        </is>
      </c>
      <c r="F22" s="20" t="inlineStr">
        <is>
          <t>Movie: Afternoon Movie</t>
        </is>
      </c>
      <c r="G22" s="20" t="inlineStr">
        <is>
          <t>Movie: Family Movie</t>
        </is>
      </c>
      <c r="H22" s="20" t="inlineStr">
        <is>
          <t>Movie: Family Movie</t>
        </is>
      </c>
    </row>
    <row r="23">
      <c r="A23" s="23">
        <f>TEXT(MOD('Day playlist'!$B$5+(ROW()-5)/48,1),"hh:mm")</f>
        <v/>
      </c>
      <c r="B23" s="20" t="inlineStr">
        <is>
          <t>Movie: Afternoon Movie</t>
        </is>
      </c>
      <c r="C23" s="20" t="inlineStr">
        <is>
          <t>Movie: Afternoon Movie</t>
        </is>
      </c>
      <c r="D23" s="20" t="inlineStr">
        <is>
          <t>Movie: Afternoon Movie</t>
        </is>
      </c>
      <c r="E23" s="20" t="inlineStr">
        <is>
          <t>Movie: Afternoon Movie</t>
        </is>
      </c>
      <c r="F23" s="20" t="inlineStr">
        <is>
          <t>Movie: Afternoon Movie</t>
        </is>
      </c>
      <c r="G23" s="20" t="inlineStr">
        <is>
          <t>Movie: Family Movie</t>
        </is>
      </c>
      <c r="H23" s="20" t="inlineStr">
        <is>
          <t>Movie: Family Movie</t>
        </is>
      </c>
    </row>
    <row r="24">
      <c r="A24" s="23">
        <f>TEXT(MOD('Day playlist'!$B$5+(ROW()-5)/48,1),"hh:mm")</f>
        <v/>
      </c>
      <c r="B24" s="20" t="inlineStr">
        <is>
          <t>Movie: Afternoon Movie</t>
        </is>
      </c>
      <c r="C24" s="20" t="inlineStr">
        <is>
          <t>Movie: Afternoon Movie</t>
        </is>
      </c>
      <c r="D24" s="20" t="inlineStr">
        <is>
          <t>Movie: Afternoon Movie</t>
        </is>
      </c>
      <c r="E24" s="20" t="inlineStr">
        <is>
          <t>Movie: Afternoon Movie</t>
        </is>
      </c>
      <c r="F24" s="20" t="inlineStr">
        <is>
          <t>Movie: Afternoon Movie</t>
        </is>
      </c>
      <c r="G24" s="20" t="inlineStr">
        <is>
          <t>Movie: Family Movie</t>
        </is>
      </c>
      <c r="H24" s="20" t="inlineStr">
        <is>
          <t>Movie: Family Movie</t>
        </is>
      </c>
    </row>
    <row r="25">
      <c r="A25" s="23">
        <f>TEXT(MOD('Day playlist'!$B$5+(ROW()-5)/48,1),"hh:mm")</f>
        <v/>
      </c>
      <c r="B25" s="20" t="inlineStr">
        <is>
          <t>Kids: Cartoons</t>
        </is>
      </c>
      <c r="C25" s="20" t="inlineStr">
        <is>
          <t>Kids: Cartoons</t>
        </is>
      </c>
      <c r="D25" s="20" t="inlineStr">
        <is>
          <t>Kids: Cartoons</t>
        </is>
      </c>
      <c r="E25" s="20" t="inlineStr">
        <is>
          <t>Kids: Cartoons</t>
        </is>
      </c>
      <c r="F25" s="20" t="inlineStr">
        <is>
          <t>Kids: Cartoons</t>
        </is>
      </c>
      <c r="G25" s="20" t="inlineStr">
        <is>
          <t>Series: Drama Marathon</t>
        </is>
      </c>
      <c r="H25" s="20" t="inlineStr">
        <is>
          <t>Series: Drama Marathon</t>
        </is>
      </c>
    </row>
    <row r="26">
      <c r="A26" s="23">
        <f>TEXT(MOD('Day playlist'!$B$5+(ROW()-5)/48,1),"hh:mm")</f>
        <v/>
      </c>
      <c r="B26" s="20" t="inlineStr">
        <is>
          <t>Kids: Cartoons</t>
        </is>
      </c>
      <c r="C26" s="20" t="inlineStr">
        <is>
          <t>Kids: Cartoons</t>
        </is>
      </c>
      <c r="D26" s="20" t="inlineStr">
        <is>
          <t>Kids: Cartoons</t>
        </is>
      </c>
      <c r="E26" s="20" t="inlineStr">
        <is>
          <t>Kids: Cartoons</t>
        </is>
      </c>
      <c r="F26" s="20" t="inlineStr">
        <is>
          <t>Kids: Cartoons</t>
        </is>
      </c>
      <c r="G26" s="20" t="inlineStr">
        <is>
          <t>Series: Drama Marathon</t>
        </is>
      </c>
      <c r="H26" s="20" t="inlineStr">
        <is>
          <t>Series: Drama Marathon</t>
        </is>
      </c>
    </row>
    <row r="27">
      <c r="A27" s="23">
        <f>TEXT(MOD('Day playlist'!$B$5+(ROW()-5)/48,1),"hh:mm")</f>
        <v/>
      </c>
      <c r="B27" s="20" t="inlineStr">
        <is>
          <t>Kids: Cartoons</t>
        </is>
      </c>
      <c r="C27" s="20" t="inlineStr">
        <is>
          <t>Kids: Cartoons</t>
        </is>
      </c>
      <c r="D27" s="20" t="inlineStr">
        <is>
          <t>Kids: Cartoons</t>
        </is>
      </c>
      <c r="E27" s="20" t="inlineStr">
        <is>
          <t>Kids: Cartoons</t>
        </is>
      </c>
      <c r="F27" s="20" t="inlineStr">
        <is>
          <t>Kids: Cartoons</t>
        </is>
      </c>
      <c r="G27" s="20" t="inlineStr">
        <is>
          <t>Series: Drama Marathon</t>
        </is>
      </c>
      <c r="H27" s="20" t="inlineStr">
        <is>
          <t>Series: Drama Marathon</t>
        </is>
      </c>
    </row>
    <row r="28">
      <c r="A28" s="23">
        <f>TEXT(MOD('Day playlist'!$B$5+(ROW()-5)/48,1),"hh:mm")</f>
        <v/>
      </c>
      <c r="B28" s="20" t="inlineStr">
        <is>
          <t>Kids: Cartoons</t>
        </is>
      </c>
      <c r="C28" s="20" t="inlineStr">
        <is>
          <t>Kids: Cartoons</t>
        </is>
      </c>
      <c r="D28" s="20" t="inlineStr">
        <is>
          <t>Kids: Cartoons</t>
        </is>
      </c>
      <c r="E28" s="20" t="inlineStr">
        <is>
          <t>Kids: Cartoons</t>
        </is>
      </c>
      <c r="F28" s="20" t="inlineStr">
        <is>
          <t>Kids: Cartoons</t>
        </is>
      </c>
      <c r="G28" s="20" t="inlineStr">
        <is>
          <t>Series: Drama Marathon</t>
        </is>
      </c>
      <c r="H28" s="20" t="inlineStr">
        <is>
          <t>Series: Drama Marathon</t>
        </is>
      </c>
    </row>
    <row r="29">
      <c r="A29" s="23">
        <f>TEXT(MOD('Day playlist'!$B$5+(ROW()-5)/48,1),"hh:mm")</f>
        <v/>
      </c>
      <c r="B29" s="20" t="inlineStr">
        <is>
          <t>News: Evening News</t>
        </is>
      </c>
      <c r="C29" s="20" t="inlineStr">
        <is>
          <t>News: Evening News</t>
        </is>
      </c>
      <c r="D29" s="20" t="inlineStr">
        <is>
          <t>News: Evening News</t>
        </is>
      </c>
      <c r="E29" s="20" t="inlineStr">
        <is>
          <t>News: Evening News</t>
        </is>
      </c>
      <c r="F29" s="20" t="inlineStr">
        <is>
          <t>News: Evening News</t>
        </is>
      </c>
      <c r="G29" s="20" t="inlineStr">
        <is>
          <t>News: Evening News</t>
        </is>
      </c>
      <c r="H29" s="20" t="inlineStr">
        <is>
          <t>News: Evening News</t>
        </is>
      </c>
    </row>
    <row r="30">
      <c r="A30" s="23">
        <f>TEXT(MOD('Day playlist'!$B$5+(ROW()-5)/48,1),"hh:mm")</f>
        <v/>
      </c>
      <c r="B30" s="20" t="inlineStr">
        <is>
          <t>Magazine: Lifestyle</t>
        </is>
      </c>
      <c r="C30" s="20" t="inlineStr">
        <is>
          <t>Magazine: Lifestyle</t>
        </is>
      </c>
      <c r="D30" s="20" t="inlineStr">
        <is>
          <t>Magazine: Lifestyle</t>
        </is>
      </c>
      <c r="E30" s="20" t="inlineStr">
        <is>
          <t>Magazine: Lifestyle</t>
        </is>
      </c>
      <c r="F30" s="20" t="inlineStr">
        <is>
          <t>Magazine: Lifestyle</t>
        </is>
      </c>
      <c r="G30" s="20" t="inlineStr">
        <is>
          <t>Sport: Weekend Review</t>
        </is>
      </c>
      <c r="H30" s="20" t="inlineStr">
        <is>
          <t>Sport: Weekend Review</t>
        </is>
      </c>
    </row>
    <row r="31">
      <c r="A31" s="23">
        <f>TEXT(MOD('Day playlist'!$B$5+(ROW()-5)/48,1),"hh:mm")</f>
        <v/>
      </c>
      <c r="B31" s="20" t="inlineStr">
        <is>
          <t>Series: Prime Drama</t>
        </is>
      </c>
      <c r="C31" s="20" t="inlineStr">
        <is>
          <t>Series: Prime Drama</t>
        </is>
      </c>
      <c r="D31" s="20" t="inlineStr">
        <is>
          <t>Series: Prime Drama</t>
        </is>
      </c>
      <c r="E31" s="20" t="inlineStr">
        <is>
          <t>Series: Prime Drama</t>
        </is>
      </c>
      <c r="F31" s="20" t="inlineStr">
        <is>
          <t>Series: Prime Drama</t>
        </is>
      </c>
      <c r="G31" s="20" t="inlineStr">
        <is>
          <t>Sport: Weekend Review</t>
        </is>
      </c>
      <c r="H31" s="20" t="inlineStr">
        <is>
          <t>Sport: Weekend Review</t>
        </is>
      </c>
    </row>
    <row r="32">
      <c r="A32" s="23">
        <f>TEXT(MOD('Day playlist'!$B$5+(ROW()-5)/48,1),"hh:mm")</f>
        <v/>
      </c>
      <c r="B32" s="20" t="inlineStr">
        <is>
          <t>Series: Prime Drama</t>
        </is>
      </c>
      <c r="C32" s="20" t="inlineStr">
        <is>
          <t>Series: Prime Drama</t>
        </is>
      </c>
      <c r="D32" s="20" t="inlineStr">
        <is>
          <t>Series: Prime Drama</t>
        </is>
      </c>
      <c r="E32" s="20" t="inlineStr">
        <is>
          <t>Series: Prime Drama</t>
        </is>
      </c>
      <c r="F32" s="20" t="inlineStr">
        <is>
          <t>Series: Prime Drama</t>
        </is>
      </c>
      <c r="G32" s="20" t="inlineStr">
        <is>
          <t>Sport: Weekend Review</t>
        </is>
      </c>
      <c r="H32" s="20" t="inlineStr">
        <is>
          <t>Sport: Weekend Review</t>
        </is>
      </c>
    </row>
    <row r="33">
      <c r="A33" s="23">
        <f>TEXT(MOD('Day playlist'!$B$5+(ROW()-5)/48,1),"hh:mm")</f>
        <v/>
      </c>
      <c r="B33" s="20" t="inlineStr">
        <is>
          <t>Movie: Prime Movie</t>
        </is>
      </c>
      <c r="C33" s="20" t="inlineStr">
        <is>
          <t>Movie: Prime Movie</t>
        </is>
      </c>
      <c r="D33" s="20" t="inlineStr">
        <is>
          <t>Movie: Prime Movie</t>
        </is>
      </c>
      <c r="E33" s="20" t="inlineStr">
        <is>
          <t>Movie: Prime Movie</t>
        </is>
      </c>
      <c r="F33" s="20" t="inlineStr">
        <is>
          <t>Movie: Prime Movie</t>
        </is>
      </c>
      <c r="G33" s="20" t="inlineStr">
        <is>
          <t>Movie: Prime Movie</t>
        </is>
      </c>
      <c r="H33" s="20" t="inlineStr">
        <is>
          <t>Movie: Prime Movie</t>
        </is>
      </c>
    </row>
    <row r="34">
      <c r="A34" s="23">
        <f>TEXT(MOD('Day playlist'!$B$5+(ROW()-5)/48,1),"hh:mm")</f>
        <v/>
      </c>
      <c r="B34" s="20" t="inlineStr">
        <is>
          <t>Movie: Prime Movie</t>
        </is>
      </c>
      <c r="C34" s="20" t="inlineStr">
        <is>
          <t>Movie: Prime Movie</t>
        </is>
      </c>
      <c r="D34" s="20" t="inlineStr">
        <is>
          <t>Movie: Prime Movie</t>
        </is>
      </c>
      <c r="E34" s="20" t="inlineStr">
        <is>
          <t>Movie: Prime Movie</t>
        </is>
      </c>
      <c r="F34" s="20" t="inlineStr">
        <is>
          <t>Movie: Prime Movie</t>
        </is>
      </c>
      <c r="G34" s="20" t="inlineStr">
        <is>
          <t>Movie: Prime Movie</t>
        </is>
      </c>
      <c r="H34" s="20" t="inlineStr">
        <is>
          <t>Movie: Prime Movie</t>
        </is>
      </c>
    </row>
    <row r="35">
      <c r="A35" s="23">
        <f>TEXT(MOD('Day playlist'!$B$5+(ROW()-5)/48,1),"hh:mm")</f>
        <v/>
      </c>
      <c r="B35" s="20" t="inlineStr">
        <is>
          <t>Movie: Prime Movie</t>
        </is>
      </c>
      <c r="C35" s="20" t="inlineStr">
        <is>
          <t>Movie: Prime Movie</t>
        </is>
      </c>
      <c r="D35" s="20" t="inlineStr">
        <is>
          <t>Movie: Prime Movie</t>
        </is>
      </c>
      <c r="E35" s="20" t="inlineStr">
        <is>
          <t>Movie: Prime Movie</t>
        </is>
      </c>
      <c r="F35" s="20" t="inlineStr">
        <is>
          <t>Movie: Prime Movie</t>
        </is>
      </c>
      <c r="G35" s="20" t="inlineStr">
        <is>
          <t>Movie: Prime Movie</t>
        </is>
      </c>
      <c r="H35" s="20" t="inlineStr">
        <is>
          <t>Movie: Prime Movie</t>
        </is>
      </c>
    </row>
    <row r="36">
      <c r="A36" s="23">
        <f>TEXT(MOD('Day playlist'!$B$5+(ROW()-5)/48,1),"hh:mm")</f>
        <v/>
      </c>
      <c r="B36" s="20" t="inlineStr">
        <is>
          <t>Movie: Prime Movie</t>
        </is>
      </c>
      <c r="C36" s="20" t="inlineStr">
        <is>
          <t>Movie: Prime Movie</t>
        </is>
      </c>
      <c r="D36" s="20" t="inlineStr">
        <is>
          <t>Movie: Prime Movie</t>
        </is>
      </c>
      <c r="E36" s="20" t="inlineStr">
        <is>
          <t>Movie: Prime Movie</t>
        </is>
      </c>
      <c r="F36" s="20" t="inlineStr">
        <is>
          <t>Movie: Prime Movie</t>
        </is>
      </c>
      <c r="G36" s="20" t="inlineStr">
        <is>
          <t>Movie: Prime Movie</t>
        </is>
      </c>
      <c r="H36" s="20" t="inlineStr">
        <is>
          <t>Movie: Prime Movie</t>
        </is>
      </c>
    </row>
    <row r="37">
      <c r="A37" s="23">
        <f>TEXT(MOD('Day playlist'!$B$5+(ROW()-5)/48,1),"hh:mm")</f>
        <v/>
      </c>
      <c r="B37" s="20" t="inlineStr">
        <is>
          <t>News: Late News</t>
        </is>
      </c>
      <c r="C37" s="20" t="inlineStr">
        <is>
          <t>News: Late News</t>
        </is>
      </c>
      <c r="D37" s="20" t="inlineStr">
        <is>
          <t>News: Late News</t>
        </is>
      </c>
      <c r="E37" s="20" t="inlineStr">
        <is>
          <t>News: Late News</t>
        </is>
      </c>
      <c r="F37" s="20" t="inlineStr">
        <is>
          <t>News: Late News</t>
        </is>
      </c>
      <c r="G37" s="20" t="inlineStr">
        <is>
          <t>Movie: Prime Movie</t>
        </is>
      </c>
      <c r="H37" s="20" t="inlineStr">
        <is>
          <t>Movie: Prime Movie</t>
        </is>
      </c>
    </row>
    <row r="38">
      <c r="A38" s="23">
        <f>TEXT(MOD('Day playlist'!$B$5+(ROW()-5)/48,1),"hh:mm")</f>
        <v/>
      </c>
      <c r="B38" s="20" t="inlineStr">
        <is>
          <t>Sport: Highlights</t>
        </is>
      </c>
      <c r="C38" s="20" t="inlineStr">
        <is>
          <t>Sport: Highlights</t>
        </is>
      </c>
      <c r="D38" s="20" t="inlineStr">
        <is>
          <t>Sport: Highlights</t>
        </is>
      </c>
      <c r="E38" s="20" t="inlineStr">
        <is>
          <t>Sport: Highlights</t>
        </is>
      </c>
      <c r="F38" s="20" t="inlineStr">
        <is>
          <t>Sport: Highlights</t>
        </is>
      </c>
      <c r="G38" s="20" t="inlineStr">
        <is>
          <t>News: Late News</t>
        </is>
      </c>
      <c r="H38" s="20" t="inlineStr">
        <is>
          <t>News: Late News</t>
        </is>
      </c>
    </row>
    <row r="39">
      <c r="A39" s="23">
        <f>TEXT(MOD('Day playlist'!$B$5+(ROW()-5)/48,1),"hh:mm")</f>
        <v/>
      </c>
      <c r="B39" s="20" t="inlineStr">
        <is>
          <t>Movie: Late Movie</t>
        </is>
      </c>
      <c r="C39" s="20" t="inlineStr">
        <is>
          <t>Movie: Late Movie</t>
        </is>
      </c>
      <c r="D39" s="20" t="inlineStr">
        <is>
          <t>Movie: Late Movie</t>
        </is>
      </c>
      <c r="E39" s="20" t="inlineStr">
        <is>
          <t>Movie: Late Movie</t>
        </is>
      </c>
      <c r="F39" s="20" t="inlineStr">
        <is>
          <t>Movie: Late Movie</t>
        </is>
      </c>
      <c r="G39" s="20" t="inlineStr">
        <is>
          <t>Movie: Late Movie</t>
        </is>
      </c>
      <c r="H39" s="20" t="inlineStr">
        <is>
          <t>Movie: Late Movie</t>
        </is>
      </c>
    </row>
    <row r="40">
      <c r="A40" s="23">
        <f>TEXT(MOD('Day playlist'!$B$5+(ROW()-5)/48,1),"hh:mm")</f>
        <v/>
      </c>
      <c r="B40" s="20" t="inlineStr">
        <is>
          <t>Movie: Late Movie</t>
        </is>
      </c>
      <c r="C40" s="20" t="inlineStr">
        <is>
          <t>Movie: Late Movie</t>
        </is>
      </c>
      <c r="D40" s="20" t="inlineStr">
        <is>
          <t>Movie: Late Movie</t>
        </is>
      </c>
      <c r="E40" s="20" t="inlineStr">
        <is>
          <t>Movie: Late Movie</t>
        </is>
      </c>
      <c r="F40" s="20" t="inlineStr">
        <is>
          <t>Movie: Late Movie</t>
        </is>
      </c>
      <c r="G40" s="20" t="inlineStr">
        <is>
          <t>Movie: Late Movie</t>
        </is>
      </c>
      <c r="H40" s="20" t="inlineStr">
        <is>
          <t>Movie: Late Movie</t>
        </is>
      </c>
    </row>
    <row r="41">
      <c r="A41" s="23">
        <f>TEXT(MOD('Day playlist'!$B$5+(ROW()-5)/48,1),"hh:mm")</f>
        <v/>
      </c>
      <c r="B41" s="20" t="inlineStr">
        <is>
          <t>Movie: Late Movie</t>
        </is>
      </c>
      <c r="C41" s="20" t="inlineStr">
        <is>
          <t>Movie: Late Movie</t>
        </is>
      </c>
      <c r="D41" s="20" t="inlineStr">
        <is>
          <t>Movie: Late Movie</t>
        </is>
      </c>
      <c r="E41" s="20" t="inlineStr">
        <is>
          <t>Movie: Late Movie</t>
        </is>
      </c>
      <c r="F41" s="20" t="inlineStr">
        <is>
          <t>Movie: Late Movie</t>
        </is>
      </c>
      <c r="G41" s="20" t="inlineStr">
        <is>
          <t>Movie: Late Movie</t>
        </is>
      </c>
      <c r="H41" s="20" t="inlineStr">
        <is>
          <t>Movie: Late Movie</t>
        </is>
      </c>
    </row>
    <row r="42">
      <c r="A42" s="23">
        <f>TEXT(MOD('Day playlist'!$B$5+(ROW()-5)/48,1),"hh:mm")</f>
        <v/>
      </c>
      <c r="B42" s="20" t="inlineStr">
        <is>
          <t>Movie: Late Movie</t>
        </is>
      </c>
      <c r="C42" s="20" t="inlineStr">
        <is>
          <t>Movie: Late Movie</t>
        </is>
      </c>
      <c r="D42" s="20" t="inlineStr">
        <is>
          <t>Movie: Late Movie</t>
        </is>
      </c>
      <c r="E42" s="20" t="inlineStr">
        <is>
          <t>Movie: Late Movie</t>
        </is>
      </c>
      <c r="F42" s="20" t="inlineStr">
        <is>
          <t>Movie: Late Movie</t>
        </is>
      </c>
      <c r="G42" s="20" t="inlineStr">
        <is>
          <t>Movie: Late Movie</t>
        </is>
      </c>
      <c r="H42" s="20" t="inlineStr">
        <is>
          <t>Movie: Late Movie</t>
        </is>
      </c>
    </row>
    <row r="43">
      <c r="A43" s="23">
        <f>TEXT(MOD('Day playlist'!$B$5+(ROW()-5)/48,1),"hh:mm")</f>
        <v/>
      </c>
      <c r="B43" s="20" t="inlineStr">
        <is>
          <t>Music: Night Clips</t>
        </is>
      </c>
      <c r="C43" s="20" t="inlineStr">
        <is>
          <t>Music: Night Clips</t>
        </is>
      </c>
      <c r="D43" s="20" t="inlineStr">
        <is>
          <t>Music: Night Clips</t>
        </is>
      </c>
      <c r="E43" s="20" t="inlineStr">
        <is>
          <t>Music: Night Clips</t>
        </is>
      </c>
      <c r="F43" s="20" t="inlineStr">
        <is>
          <t>Music: Night Clips</t>
        </is>
      </c>
      <c r="G43" s="20" t="inlineStr">
        <is>
          <t>Music: Night Clips</t>
        </is>
      </c>
      <c r="H43" s="20" t="inlineStr">
        <is>
          <t>Music: Night Clips</t>
        </is>
      </c>
    </row>
    <row r="44">
      <c r="A44" s="23">
        <f>TEXT(MOD('Day playlist'!$B$5+(ROW()-5)/48,1),"hh:mm")</f>
        <v/>
      </c>
      <c r="B44" s="20" t="inlineStr">
        <is>
          <t>Music: Night Clips</t>
        </is>
      </c>
      <c r="C44" s="20" t="inlineStr">
        <is>
          <t>Music: Night Clips</t>
        </is>
      </c>
      <c r="D44" s="20" t="inlineStr">
        <is>
          <t>Music: Night Clips</t>
        </is>
      </c>
      <c r="E44" s="20" t="inlineStr">
        <is>
          <t>Music: Night Clips</t>
        </is>
      </c>
      <c r="F44" s="20" t="inlineStr">
        <is>
          <t>Music: Night Clips</t>
        </is>
      </c>
      <c r="G44" s="20" t="inlineStr">
        <is>
          <t>Music: Night Clips</t>
        </is>
      </c>
      <c r="H44" s="20" t="inlineStr">
        <is>
          <t>Music: Night Clips</t>
        </is>
      </c>
    </row>
    <row r="45">
      <c r="A45" s="23">
        <f>TEXT(MOD('Day playlist'!$B$5+(ROW()-5)/48,1),"hh:mm")</f>
        <v/>
      </c>
      <c r="B45" s="20" t="inlineStr">
        <is>
          <t>Music: Night Clips</t>
        </is>
      </c>
      <c r="C45" s="20" t="inlineStr">
        <is>
          <t>Music: Night Clips</t>
        </is>
      </c>
      <c r="D45" s="20" t="inlineStr">
        <is>
          <t>Music: Night Clips</t>
        </is>
      </c>
      <c r="E45" s="20" t="inlineStr">
        <is>
          <t>Music: Night Clips</t>
        </is>
      </c>
      <c r="F45" s="20" t="inlineStr">
        <is>
          <t>Music: Night Clips</t>
        </is>
      </c>
      <c r="G45" s="20" t="inlineStr">
        <is>
          <t>Music: Night Clips</t>
        </is>
      </c>
      <c r="H45" s="20" t="inlineStr">
        <is>
          <t>Music: Night Clips</t>
        </is>
      </c>
    </row>
    <row r="46">
      <c r="A46" s="23">
        <f>TEXT(MOD('Day playlist'!$B$5+(ROW()-5)/48,1),"hh:mm")</f>
        <v/>
      </c>
      <c r="B46" s="20" t="inlineStr">
        <is>
          <t>Music: Night Clips</t>
        </is>
      </c>
      <c r="C46" s="20" t="inlineStr">
        <is>
          <t>Music: Night Clips</t>
        </is>
      </c>
      <c r="D46" s="20" t="inlineStr">
        <is>
          <t>Music: Night Clips</t>
        </is>
      </c>
      <c r="E46" s="20" t="inlineStr">
        <is>
          <t>Music: Night Clips</t>
        </is>
      </c>
      <c r="F46" s="20" t="inlineStr">
        <is>
          <t>Music: Night Clips</t>
        </is>
      </c>
      <c r="G46" s="20" t="inlineStr">
        <is>
          <t>Music: Night Clips</t>
        </is>
      </c>
      <c r="H46" s="20" t="inlineStr">
        <is>
          <t>Music: Night Clips</t>
        </is>
      </c>
    </row>
    <row r="47">
      <c r="A47" s="23">
        <f>TEXT(MOD('Day playlist'!$B$5+(ROW()-5)/48,1),"hh:mm")</f>
        <v/>
      </c>
      <c r="B47" s="20" t="inlineStr">
        <is>
          <t>Music: Night Clips</t>
        </is>
      </c>
      <c r="C47" s="20" t="inlineStr">
        <is>
          <t>Music: Night Clips</t>
        </is>
      </c>
      <c r="D47" s="20" t="inlineStr">
        <is>
          <t>Music: Night Clips</t>
        </is>
      </c>
      <c r="E47" s="20" t="inlineStr">
        <is>
          <t>Music: Night Clips</t>
        </is>
      </c>
      <c r="F47" s="20" t="inlineStr">
        <is>
          <t>Music: Night Clips</t>
        </is>
      </c>
      <c r="G47" s="20" t="inlineStr">
        <is>
          <t>Music: Night Clips</t>
        </is>
      </c>
      <c r="H47" s="20" t="inlineStr">
        <is>
          <t>Music: Night Clips</t>
        </is>
      </c>
    </row>
    <row r="48">
      <c r="A48" s="23">
        <f>TEXT(MOD('Day playlist'!$B$5+(ROW()-5)/48,1),"hh:mm")</f>
        <v/>
      </c>
      <c r="B48" s="20" t="inlineStr">
        <is>
          <t>Music: Night Clips</t>
        </is>
      </c>
      <c r="C48" s="20" t="inlineStr">
        <is>
          <t>Music: Night Clips</t>
        </is>
      </c>
      <c r="D48" s="20" t="inlineStr">
        <is>
          <t>Music: Night Clips</t>
        </is>
      </c>
      <c r="E48" s="20" t="inlineStr">
        <is>
          <t>Music: Night Clips</t>
        </is>
      </c>
      <c r="F48" s="20" t="inlineStr">
        <is>
          <t>Music: Night Clips</t>
        </is>
      </c>
      <c r="G48" s="20" t="inlineStr">
        <is>
          <t>Music: Night Clips</t>
        </is>
      </c>
      <c r="H48" s="20" t="inlineStr">
        <is>
          <t>Music: Night Clips</t>
        </is>
      </c>
    </row>
    <row r="49">
      <c r="A49" s="23">
        <f>TEXT(MOD('Day playlist'!$B$5+(ROW()-5)/48,1),"hh:mm")</f>
        <v/>
      </c>
      <c r="B49" s="20" t="inlineStr">
        <is>
          <t>Music: Night Clips</t>
        </is>
      </c>
      <c r="C49" s="20" t="inlineStr">
        <is>
          <t>Music: Night Clips</t>
        </is>
      </c>
      <c r="D49" s="20" t="inlineStr">
        <is>
          <t>Music: Night Clips</t>
        </is>
      </c>
      <c r="E49" s="20" t="inlineStr">
        <is>
          <t>Music: Night Clips</t>
        </is>
      </c>
      <c r="F49" s="20" t="inlineStr">
        <is>
          <t>Music: Night Clips</t>
        </is>
      </c>
      <c r="G49" s="20" t="inlineStr">
        <is>
          <t>Music: Night Clips</t>
        </is>
      </c>
      <c r="H49" s="20" t="inlineStr">
        <is>
          <t>Music: Night Clips</t>
        </is>
      </c>
    </row>
    <row r="50">
      <c r="A50" s="23">
        <f>TEXT(MOD('Day playlist'!$B$5+(ROW()-5)/48,1),"hh:mm")</f>
        <v/>
      </c>
      <c r="B50" s="20" t="inlineStr">
        <is>
          <t>Music: Night Clips</t>
        </is>
      </c>
      <c r="C50" s="20" t="inlineStr">
        <is>
          <t>Music: Night Clips</t>
        </is>
      </c>
      <c r="D50" s="20" t="inlineStr">
        <is>
          <t>Music: Night Clips</t>
        </is>
      </c>
      <c r="E50" s="20" t="inlineStr">
        <is>
          <t>Music: Night Clips</t>
        </is>
      </c>
      <c r="F50" s="20" t="inlineStr">
        <is>
          <t>Music: Night Clips</t>
        </is>
      </c>
      <c r="G50" s="20" t="inlineStr">
        <is>
          <t>Music: Night Clips</t>
        </is>
      </c>
      <c r="H50" s="20" t="inlineStr">
        <is>
          <t>Music: Night Clips</t>
        </is>
      </c>
    </row>
    <row r="51">
      <c r="A51" s="23">
        <f>TEXT(MOD('Day playlist'!$B$5+(ROW()-5)/48,1),"hh:mm")</f>
        <v/>
      </c>
      <c r="B51" s="20" t="inlineStr">
        <is>
          <t>Music: Night Clips</t>
        </is>
      </c>
      <c r="C51" s="20" t="inlineStr">
        <is>
          <t>Music: Night Clips</t>
        </is>
      </c>
      <c r="D51" s="20" t="inlineStr">
        <is>
          <t>Music: Night Clips</t>
        </is>
      </c>
      <c r="E51" s="20" t="inlineStr">
        <is>
          <t>Music: Night Clips</t>
        </is>
      </c>
      <c r="F51" s="20" t="inlineStr">
        <is>
          <t>Music: Night Clips</t>
        </is>
      </c>
      <c r="G51" s="20" t="inlineStr">
        <is>
          <t>Music: Night Clips</t>
        </is>
      </c>
      <c r="H51" s="20" t="inlineStr">
        <is>
          <t>Music: Night Clips</t>
        </is>
      </c>
    </row>
    <row r="52">
      <c r="A52" s="23">
        <f>TEXT(MOD('Day playlist'!$B$5+(ROW()-5)/48,1),"hh:mm")</f>
        <v/>
      </c>
      <c r="B52" s="20" t="inlineStr">
        <is>
          <t>Music: Night Clips</t>
        </is>
      </c>
      <c r="C52" s="20" t="inlineStr">
        <is>
          <t>Music: Night Clips</t>
        </is>
      </c>
      <c r="D52" s="20" t="inlineStr">
        <is>
          <t>Music: Night Clips</t>
        </is>
      </c>
      <c r="E52" s="20" t="inlineStr">
        <is>
          <t>Music: Night Clips</t>
        </is>
      </c>
      <c r="F52" s="20" t="inlineStr">
        <is>
          <t>Music: Night Clips</t>
        </is>
      </c>
      <c r="G52" s="20" t="inlineStr">
        <is>
          <t>Music: Night Clips</t>
        </is>
      </c>
      <c r="H52" s="20" t="inlineStr">
        <is>
          <t>Music: Night Clips</t>
        </is>
      </c>
    </row>
  </sheetData>
  <conditionalFormatting sqref="B5:H52">
    <cfRule type="expression" priority="1" dxfId="4">
      <formula>LEFT(B5,4)="News"</formula>
    </cfRule>
    <cfRule type="expression" priority="2" dxfId="5">
      <formula>LEFT(B5,4)="Kids"</formula>
    </cfRule>
    <cfRule type="expression" priority="3" dxfId="6">
      <formula>LEFT(B5,6)="Series"</formula>
    </cfRule>
    <cfRule type="expression" priority="4" dxfId="7">
      <formula>LEFT(B5,5)="Movie"</formula>
    </cfRule>
    <cfRule type="expression" priority="5" dxfId="8">
      <formula>LEFT(B5,5)="Sport"</formula>
    </cfRule>
    <cfRule type="expression" priority="6" dxfId="9">
      <formula>LEFT(B5,5)="Music"</formula>
    </cfRule>
    <cfRule type="expression" priority="7" dxfId="10">
      <formula>LEFT(B5,8)="Magazine"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8" t="inlineStr">
        <is>
          <t>Type</t>
        </is>
      </c>
      <c r="C1" s="8" t="inlineStr">
        <is>
          <t>Frame rate</t>
        </is>
      </c>
    </row>
    <row r="2">
      <c r="A2" t="inlineStr">
        <is>
          <t>Programme</t>
        </is>
      </c>
      <c r="C2" t="n">
        <v>24</v>
      </c>
    </row>
    <row r="3">
      <c r="A3" t="inlineStr">
        <is>
          <t>Commercial</t>
        </is>
      </c>
      <c r="C3" t="n">
        <v>25</v>
      </c>
    </row>
    <row r="4">
      <c r="A4" t="inlineStr">
        <is>
          <t>Promo</t>
        </is>
      </c>
      <c r="C4" t="n">
        <v>30</v>
      </c>
    </row>
    <row r="5">
      <c r="A5" t="inlineStr">
        <is>
          <t>Sponsorship</t>
        </is>
      </c>
      <c r="C5" t="n">
        <v>50</v>
      </c>
    </row>
    <row r="6">
      <c r="A6" t="inlineStr">
        <is>
          <t>Station ID</t>
        </is>
      </c>
      <c r="C6" t="n">
        <v>60</v>
      </c>
    </row>
    <row r="7">
      <c r="A7" t="inlineStr">
        <is>
          <t>Filler</t>
        </is>
      </c>
    </row>
    <row r="8">
      <c r="A8" t="inlineStr">
        <is>
          <t>Live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9eye</dc:creator>
  <dc:title xmlns:dc="http://purl.org/dc/elements/1.1/">TV schedule template</dc:title>
  <dc:subject xmlns:dc="http://purl.org/dc/elements/1.1/">https://9eye.org/tools/tv-schedule-template</dc:subject>
  <dcterms:created xmlns:dcterms="http://purl.org/dc/terms/" xmlns:xsi="http://www.w3.org/2001/XMLSchema-instance" xsi:type="dcterms:W3CDTF">2026-11-04T14:32:48Z</dcterms:created>
  <dcterms:modified xmlns:dcterms="http://purl.org/dc/terms/" xmlns:xsi="http://www.w3.org/2001/XMLSchema-instance" xsi:type="dcterms:W3CDTF">2026-11-04T14:32:48Z</dcterms:modified>
</cp:coreProperties>
</file>